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20" windowWidth="19320" windowHeight="14370" activeTab="1"/>
  </bookViews>
  <sheets>
    <sheet name="side - by quevy " sheetId="1" r:id="rId1"/>
    <sheet name="side - by kettlefish" sheetId="6" r:id="rId2"/>
  </sheets>
  <calcPr calcId="124519"/>
</workbook>
</file>

<file path=xl/calcChain.xml><?xml version="1.0" encoding="utf-8"?>
<calcChain xmlns="http://schemas.openxmlformats.org/spreadsheetml/2006/main">
  <c r="M88" i="6"/>
  <c r="N88"/>
  <c r="O88"/>
  <c r="L88"/>
  <c r="P88"/>
  <c r="R88"/>
  <c r="S88"/>
  <c r="F88"/>
  <c r="H88"/>
  <c r="D88"/>
  <c r="B88"/>
  <c r="I89"/>
  <c r="G89"/>
  <c r="E89"/>
  <c r="K88"/>
  <c r="J88"/>
  <c r="I54"/>
  <c r="G54"/>
  <c r="E54"/>
  <c r="C54"/>
  <c r="J31"/>
  <c r="G32" s="1"/>
  <c r="J27"/>
  <c r="K27" s="1"/>
  <c r="J15"/>
  <c r="I16" s="1"/>
  <c r="I32"/>
  <c r="I28"/>
  <c r="G28"/>
  <c r="E32"/>
  <c r="E28"/>
  <c r="C32"/>
  <c r="C28"/>
  <c r="J35"/>
  <c r="K35" s="1"/>
  <c r="S35" s="1"/>
  <c r="R53"/>
  <c r="Q54" s="1"/>
  <c r="J51"/>
  <c r="K51" s="1"/>
  <c r="J49"/>
  <c r="R49" s="1"/>
  <c r="S49" s="1"/>
  <c r="J79"/>
  <c r="R79" s="1"/>
  <c r="S79" s="1"/>
  <c r="J77"/>
  <c r="I78" s="1"/>
  <c r="J33"/>
  <c r="R33" s="1"/>
  <c r="J83"/>
  <c r="R83" s="1"/>
  <c r="J81"/>
  <c r="R81" s="1"/>
  <c r="J75"/>
  <c r="R75" s="1"/>
  <c r="J73"/>
  <c r="R73" s="1"/>
  <c r="J71"/>
  <c r="R71" s="1"/>
  <c r="J69"/>
  <c r="R69" s="1"/>
  <c r="J67"/>
  <c r="R67" s="1"/>
  <c r="J65"/>
  <c r="R65" s="1"/>
  <c r="J63"/>
  <c r="R63" s="1"/>
  <c r="J61"/>
  <c r="R61" s="1"/>
  <c r="J59"/>
  <c r="R59" s="1"/>
  <c r="J57"/>
  <c r="R57" s="1"/>
  <c r="J55"/>
  <c r="R55" s="1"/>
  <c r="J47"/>
  <c r="K47" s="1"/>
  <c r="J45"/>
  <c r="R45" s="1"/>
  <c r="J43"/>
  <c r="R43" s="1"/>
  <c r="J41"/>
  <c r="R41" s="1"/>
  <c r="J39"/>
  <c r="K39" s="1"/>
  <c r="J37"/>
  <c r="R37" s="1"/>
  <c r="J29"/>
  <c r="R29" s="1"/>
  <c r="J25"/>
  <c r="R25" s="1"/>
  <c r="J23"/>
  <c r="R23" s="1"/>
  <c r="J21"/>
  <c r="R21" s="1"/>
  <c r="J19"/>
  <c r="K19" s="1"/>
  <c r="J17"/>
  <c r="R17" s="1"/>
  <c r="J13"/>
  <c r="K13" s="1"/>
  <c r="J11"/>
  <c r="R11" s="1"/>
  <c r="J9"/>
  <c r="K9" s="1"/>
  <c r="J7"/>
  <c r="R7" s="1"/>
  <c r="J5"/>
  <c r="R5" s="1"/>
  <c r="O94"/>
  <c r="S53"/>
  <c r="Q94" l="1"/>
  <c r="C89"/>
  <c r="R31"/>
  <c r="S31" s="1"/>
  <c r="K31"/>
  <c r="C18"/>
  <c r="C26"/>
  <c r="C42"/>
  <c r="C50"/>
  <c r="C78"/>
  <c r="E22"/>
  <c r="E38"/>
  <c r="E46"/>
  <c r="G18"/>
  <c r="G26"/>
  <c r="G42"/>
  <c r="G50"/>
  <c r="G78"/>
  <c r="I22"/>
  <c r="I38"/>
  <c r="I46"/>
  <c r="R27"/>
  <c r="C22"/>
  <c r="C38"/>
  <c r="C46"/>
  <c r="E18"/>
  <c r="E26"/>
  <c r="E42"/>
  <c r="E50"/>
  <c r="E78"/>
  <c r="G22"/>
  <c r="G38"/>
  <c r="G46"/>
  <c r="I18"/>
  <c r="I26"/>
  <c r="I42"/>
  <c r="I50"/>
  <c r="R15"/>
  <c r="S15" s="1"/>
  <c r="C6"/>
  <c r="C14"/>
  <c r="C30"/>
  <c r="C34"/>
  <c r="C58"/>
  <c r="C62"/>
  <c r="C66"/>
  <c r="C70"/>
  <c r="C74"/>
  <c r="C82"/>
  <c r="E6"/>
  <c r="E10"/>
  <c r="E14"/>
  <c r="E30"/>
  <c r="E34"/>
  <c r="E58"/>
  <c r="E62"/>
  <c r="E66"/>
  <c r="E70"/>
  <c r="E74"/>
  <c r="E82"/>
  <c r="G6"/>
  <c r="G10"/>
  <c r="G14"/>
  <c r="G30"/>
  <c r="G34"/>
  <c r="G58"/>
  <c r="G62"/>
  <c r="G66"/>
  <c r="G70"/>
  <c r="G74"/>
  <c r="G82"/>
  <c r="I6"/>
  <c r="I10"/>
  <c r="I14"/>
  <c r="I30"/>
  <c r="I34"/>
  <c r="I58"/>
  <c r="I62"/>
  <c r="I66"/>
  <c r="I70"/>
  <c r="I74"/>
  <c r="I82"/>
  <c r="C8"/>
  <c r="C12"/>
  <c r="C16"/>
  <c r="C20"/>
  <c r="C24"/>
  <c r="C36"/>
  <c r="C40"/>
  <c r="C44"/>
  <c r="C48"/>
  <c r="C52"/>
  <c r="C56"/>
  <c r="C60"/>
  <c r="C64"/>
  <c r="C68"/>
  <c r="C72"/>
  <c r="C76"/>
  <c r="C80"/>
  <c r="C84"/>
  <c r="E8"/>
  <c r="E12"/>
  <c r="E16"/>
  <c r="E20"/>
  <c r="E24"/>
  <c r="E36"/>
  <c r="E40"/>
  <c r="E44"/>
  <c r="E48"/>
  <c r="E52"/>
  <c r="E56"/>
  <c r="E60"/>
  <c r="E64"/>
  <c r="E68"/>
  <c r="E72"/>
  <c r="E76"/>
  <c r="E80"/>
  <c r="E84"/>
  <c r="G8"/>
  <c r="G12"/>
  <c r="G16"/>
  <c r="G20"/>
  <c r="G24"/>
  <c r="G36"/>
  <c r="G40"/>
  <c r="G44"/>
  <c r="G48"/>
  <c r="G52"/>
  <c r="G56"/>
  <c r="G60"/>
  <c r="G64"/>
  <c r="G68"/>
  <c r="G72"/>
  <c r="G76"/>
  <c r="G80"/>
  <c r="G84"/>
  <c r="I8"/>
  <c r="I12"/>
  <c r="I20"/>
  <c r="I24"/>
  <c r="I36"/>
  <c r="I40"/>
  <c r="I44"/>
  <c r="I48"/>
  <c r="I52"/>
  <c r="I56"/>
  <c r="I60"/>
  <c r="I64"/>
  <c r="I68"/>
  <c r="I72"/>
  <c r="I76"/>
  <c r="I80"/>
  <c r="I84"/>
  <c r="R13"/>
  <c r="C10"/>
  <c r="R35"/>
  <c r="Q36" s="1"/>
  <c r="R77"/>
  <c r="S77" s="1"/>
  <c r="R51"/>
  <c r="R9"/>
  <c r="R19"/>
  <c r="K33"/>
  <c r="K43"/>
  <c r="K57"/>
  <c r="K65"/>
  <c r="K73"/>
  <c r="R39"/>
  <c r="R47"/>
  <c r="K7"/>
  <c r="K61"/>
  <c r="K69"/>
  <c r="K81"/>
  <c r="K5"/>
  <c r="K11"/>
  <c r="K17"/>
  <c r="K21"/>
  <c r="K25"/>
  <c r="K77"/>
  <c r="K23"/>
  <c r="K29"/>
  <c r="K37"/>
  <c r="K41"/>
  <c r="K45"/>
  <c r="K55"/>
  <c r="K59"/>
  <c r="K63"/>
  <c r="K67"/>
  <c r="K71"/>
  <c r="K75"/>
  <c r="K83"/>
  <c r="K79"/>
  <c r="Q97"/>
  <c r="Q100" s="1"/>
  <c r="H95" s="1"/>
  <c r="E82" i="1"/>
  <c r="D82"/>
  <c r="C82"/>
  <c r="B82"/>
  <c r="F140"/>
  <c r="E140"/>
  <c r="D140"/>
  <c r="C140"/>
  <c r="B140"/>
  <c r="E137"/>
  <c r="D137"/>
  <c r="C137"/>
  <c r="B137"/>
  <c r="F134"/>
  <c r="E134"/>
  <c r="D134"/>
  <c r="C134"/>
  <c r="B134"/>
  <c r="B119"/>
  <c r="G139"/>
  <c r="F82"/>
  <c r="E133"/>
  <c r="G133" s="1"/>
  <c r="D133"/>
  <c r="C133"/>
  <c r="B133"/>
  <c r="G136" s="1"/>
  <c r="D8"/>
  <c r="C8"/>
  <c r="B8"/>
  <c r="G7"/>
  <c r="E8" s="1"/>
  <c r="F133"/>
  <c r="G4"/>
  <c r="G53"/>
  <c r="F54" s="1"/>
  <c r="G122"/>
  <c r="F123" s="1"/>
  <c r="G118"/>
  <c r="G125"/>
  <c r="F126" s="1"/>
  <c r="G114"/>
  <c r="F115" s="1"/>
  <c r="G102"/>
  <c r="E103" s="1"/>
  <c r="G111"/>
  <c r="F112" s="1"/>
  <c r="G108"/>
  <c r="H108" s="1"/>
  <c r="G105"/>
  <c r="B106" s="1"/>
  <c r="G99"/>
  <c r="F100" s="1"/>
  <c r="G96"/>
  <c r="E97" s="1"/>
  <c r="G93"/>
  <c r="F94" s="1"/>
  <c r="G90"/>
  <c r="D91" s="1"/>
  <c r="G87"/>
  <c r="E88" s="1"/>
  <c r="G75"/>
  <c r="F76" s="1"/>
  <c r="G78"/>
  <c r="H78" s="1"/>
  <c r="G84"/>
  <c r="F85" s="1"/>
  <c r="G71"/>
  <c r="F72" s="1"/>
  <c r="G68"/>
  <c r="D69" s="1"/>
  <c r="G65"/>
  <c r="F66" s="1"/>
  <c r="G62"/>
  <c r="F63" s="1"/>
  <c r="G59"/>
  <c r="F60" s="1"/>
  <c r="G56"/>
  <c r="H56" s="1"/>
  <c r="G49"/>
  <c r="F50" s="1"/>
  <c r="G46"/>
  <c r="B47" s="1"/>
  <c r="G42"/>
  <c r="F43" s="1"/>
  <c r="G39"/>
  <c r="D40" s="1"/>
  <c r="G20"/>
  <c r="F21" s="1"/>
  <c r="G35"/>
  <c r="F36" s="1"/>
  <c r="G32"/>
  <c r="F33" s="1"/>
  <c r="G29"/>
  <c r="D30" s="1"/>
  <c r="G26"/>
  <c r="F27" s="1"/>
  <c r="G23"/>
  <c r="F24" s="1"/>
  <c r="G16"/>
  <c r="F17" s="1"/>
  <c r="G13"/>
  <c r="B14" s="1"/>
  <c r="G10"/>
  <c r="D11" s="1"/>
  <c r="G128"/>
  <c r="E129" s="1"/>
  <c r="F95" i="6" l="1"/>
  <c r="O101"/>
  <c r="B95"/>
  <c r="D95"/>
  <c r="F8" i="1"/>
  <c r="H7"/>
  <c r="D14"/>
  <c r="F14"/>
  <c r="C14"/>
  <c r="E14"/>
  <c r="H114"/>
  <c r="D103"/>
  <c r="H4"/>
  <c r="F5"/>
  <c r="C123"/>
  <c r="D123"/>
  <c r="E123"/>
  <c r="B123"/>
  <c r="H122"/>
  <c r="C119"/>
  <c r="D119"/>
  <c r="H118"/>
  <c r="E119"/>
  <c r="F119"/>
  <c r="C126"/>
  <c r="H125"/>
  <c r="B126"/>
  <c r="D126"/>
  <c r="E126"/>
  <c r="B115"/>
  <c r="C115"/>
  <c r="D115"/>
  <c r="E115"/>
  <c r="H111"/>
  <c r="D112"/>
  <c r="C112"/>
  <c r="E112"/>
  <c r="E106"/>
  <c r="F103"/>
  <c r="H102"/>
  <c r="B103"/>
  <c r="C103"/>
  <c r="B100"/>
  <c r="C100"/>
  <c r="E100"/>
  <c r="H99"/>
  <c r="D100"/>
  <c r="B97"/>
  <c r="C97"/>
  <c r="D97"/>
  <c r="F106"/>
  <c r="F109"/>
  <c r="F97"/>
  <c r="C106"/>
  <c r="B109"/>
  <c r="H96"/>
  <c r="D106"/>
  <c r="C109"/>
  <c r="B112"/>
  <c r="D109"/>
  <c r="E109"/>
  <c r="H105"/>
  <c r="D94"/>
  <c r="F79"/>
  <c r="E91"/>
  <c r="H87"/>
  <c r="F91"/>
  <c r="H90"/>
  <c r="C88"/>
  <c r="B91"/>
  <c r="H93"/>
  <c r="F88"/>
  <c r="D88"/>
  <c r="C91"/>
  <c r="B94"/>
  <c r="B88"/>
  <c r="C94"/>
  <c r="E94"/>
  <c r="D76"/>
  <c r="B76"/>
  <c r="C76"/>
  <c r="E76"/>
  <c r="B79"/>
  <c r="C79"/>
  <c r="D79"/>
  <c r="E79"/>
  <c r="E72"/>
  <c r="C72"/>
  <c r="H71"/>
  <c r="D72"/>
  <c r="H84"/>
  <c r="B85"/>
  <c r="C85"/>
  <c r="D85"/>
  <c r="E85"/>
  <c r="H81"/>
  <c r="B72"/>
  <c r="E69"/>
  <c r="B60"/>
  <c r="C60"/>
  <c r="F69"/>
  <c r="H68"/>
  <c r="B69"/>
  <c r="C69"/>
  <c r="B66"/>
  <c r="H65"/>
  <c r="C66"/>
  <c r="D66"/>
  <c r="E66"/>
  <c r="H62"/>
  <c r="C63"/>
  <c r="D63"/>
  <c r="B63"/>
  <c r="E63"/>
  <c r="H59"/>
  <c r="D60"/>
  <c r="E60"/>
  <c r="C54"/>
  <c r="D54"/>
  <c r="H53"/>
  <c r="B54"/>
  <c r="E54"/>
  <c r="B57"/>
  <c r="F57"/>
  <c r="H39"/>
  <c r="D57"/>
  <c r="C57"/>
  <c r="E57"/>
  <c r="H49"/>
  <c r="B50"/>
  <c r="C50"/>
  <c r="D50"/>
  <c r="E50"/>
  <c r="C47"/>
  <c r="D47"/>
  <c r="E47"/>
  <c r="F47"/>
  <c r="B43"/>
  <c r="H42"/>
  <c r="C43"/>
  <c r="D43"/>
  <c r="E43"/>
  <c r="F40"/>
  <c r="E40"/>
  <c r="B40"/>
  <c r="C40"/>
  <c r="E21"/>
  <c r="B21"/>
  <c r="C21"/>
  <c r="D21"/>
  <c r="D5"/>
  <c r="E30"/>
  <c r="H35"/>
  <c r="B36"/>
  <c r="C36"/>
  <c r="D36"/>
  <c r="E36"/>
  <c r="B33"/>
  <c r="C33"/>
  <c r="D33"/>
  <c r="H32"/>
  <c r="E33"/>
  <c r="F30"/>
  <c r="H29"/>
  <c r="B30"/>
  <c r="C30"/>
  <c r="E27"/>
  <c r="B27"/>
  <c r="H26"/>
  <c r="C27"/>
  <c r="D27"/>
  <c r="H23"/>
  <c r="C24"/>
  <c r="D24"/>
  <c r="E24"/>
  <c r="B24"/>
  <c r="B17"/>
  <c r="D17"/>
  <c r="H16"/>
  <c r="C17"/>
  <c r="E17"/>
  <c r="H13"/>
  <c r="F11"/>
  <c r="H10"/>
  <c r="E11"/>
  <c r="B11"/>
  <c r="C11"/>
  <c r="F129"/>
  <c r="H128"/>
  <c r="B129"/>
  <c r="C129"/>
  <c r="D129"/>
  <c r="B5"/>
  <c r="E5"/>
  <c r="C5"/>
  <c r="H133" l="1"/>
  <c r="S43" i="6"/>
  <c r="Q50"/>
  <c r="Q46"/>
  <c r="Q38"/>
  <c r="Q30"/>
  <c r="Q22"/>
  <c r="Q14"/>
  <c r="S69"/>
  <c r="P95"/>
  <c r="Q6"/>
  <c r="S67" l="1"/>
  <c r="S45"/>
  <c r="S57"/>
  <c r="Q58"/>
  <c r="S61"/>
  <c r="Q66"/>
  <c r="S73"/>
  <c r="Q74"/>
  <c r="Q82"/>
  <c r="Q10"/>
  <c r="Q18"/>
  <c r="Q26"/>
  <c r="S29"/>
  <c r="Q34"/>
  <c r="S37"/>
  <c r="Q42"/>
  <c r="S41"/>
  <c r="Q8"/>
  <c r="Q16"/>
  <c r="Q20"/>
  <c r="S23"/>
  <c r="Q28"/>
  <c r="Q32"/>
  <c r="Q40"/>
  <c r="Q48"/>
  <c r="Q56"/>
  <c r="Q64"/>
  <c r="Q72"/>
  <c r="Q80"/>
  <c r="S5"/>
  <c r="O95"/>
  <c r="Q62"/>
  <c r="S65"/>
  <c r="Q70"/>
  <c r="Q78"/>
  <c r="S81"/>
  <c r="S9"/>
  <c r="S13"/>
  <c r="S17"/>
  <c r="S21"/>
  <c r="S25"/>
  <c r="S33"/>
  <c r="S7"/>
  <c r="S11"/>
  <c r="Q12"/>
  <c r="S19"/>
  <c r="Q24"/>
  <c r="S27"/>
  <c r="S39"/>
  <c r="Q44"/>
  <c r="S47"/>
  <c r="S51"/>
  <c r="Q52"/>
  <c r="S55"/>
  <c r="S59"/>
  <c r="Q60"/>
  <c r="S63"/>
  <c r="Q68"/>
  <c r="S71"/>
  <c r="S75"/>
  <c r="Q76"/>
  <c r="S83"/>
  <c r="Q84"/>
</calcChain>
</file>

<file path=xl/sharedStrings.xml><?xml version="1.0" encoding="utf-8"?>
<sst xmlns="http://schemas.openxmlformats.org/spreadsheetml/2006/main" count="178" uniqueCount="86">
  <si>
    <t>Expansion</t>
  </si>
  <si>
    <t>City</t>
  </si>
  <si>
    <t>Road</t>
  </si>
  <si>
    <t>Field</t>
  </si>
  <si>
    <t>Fluss</t>
  </si>
  <si>
    <t>Basic game</t>
  </si>
  <si>
    <t>Total sided tiles</t>
  </si>
  <si>
    <t>Tiles</t>
  </si>
  <si>
    <t>Inns and Cathedrals</t>
  </si>
  <si>
    <t>Traders and Builder</t>
  </si>
  <si>
    <t>King and Robben Baron</t>
  </si>
  <si>
    <t>The Count of Carcassonne</t>
  </si>
  <si>
    <t>The Cathars</t>
  </si>
  <si>
    <t>The Princess and The Dragon</t>
  </si>
  <si>
    <t>Percentage expansion</t>
  </si>
  <si>
    <t>Special</t>
  </si>
  <si>
    <t>The River II</t>
  </si>
  <si>
    <t>The Tower</t>
  </si>
  <si>
    <t xml:space="preserve">The GQ #11 </t>
  </si>
  <si>
    <t>Abbey and Mayor</t>
  </si>
  <si>
    <t>No special</t>
  </si>
  <si>
    <t>Percentage expansion no special</t>
  </si>
  <si>
    <t>Cult, Siege and Creativity</t>
  </si>
  <si>
    <t>The Catapult</t>
  </si>
  <si>
    <t>The Wheel of Fortune</t>
  </si>
  <si>
    <t>The Tunnel</t>
  </si>
  <si>
    <t>Bridges, Castles and Bazaars</t>
  </si>
  <si>
    <t>Crop Circle</t>
  </si>
  <si>
    <t>The Plague</t>
  </si>
  <si>
    <t>La Porxada</t>
  </si>
  <si>
    <t>The Festival</t>
  </si>
  <si>
    <t>The school</t>
  </si>
  <si>
    <t>The Flier</t>
  </si>
  <si>
    <t>The Messages</t>
  </si>
  <si>
    <t>The Ferries</t>
  </si>
  <si>
    <t>The Goldmines</t>
  </si>
  <si>
    <t>Mage and Witch</t>
  </si>
  <si>
    <t>The Robbers</t>
  </si>
  <si>
    <t>Crop Circles II</t>
  </si>
  <si>
    <t xml:space="preserve">The Wind Roses </t>
  </si>
  <si>
    <t>The Wind Roses II</t>
  </si>
  <si>
    <t>The Besiegers</t>
  </si>
  <si>
    <t>Hills and Sheep</t>
  </si>
  <si>
    <t>The German Monasteries</t>
  </si>
  <si>
    <t>The Klöster</t>
  </si>
  <si>
    <t>Halb so Wild</t>
  </si>
  <si>
    <t xml:space="preserve"> Halb so Wild II</t>
  </si>
  <si>
    <t>Darmstadt</t>
  </si>
  <si>
    <t>Vithout side diagnale</t>
  </si>
  <si>
    <t>Total</t>
  </si>
  <si>
    <t>The River BB5</t>
  </si>
  <si>
    <t>Percentage expansion no special side</t>
  </si>
  <si>
    <t>Without side diagnale</t>
  </si>
  <si>
    <t xml:space="preserve">The River </t>
  </si>
  <si>
    <t>Total City Side</t>
  </si>
  <si>
    <t>Total Road Side</t>
  </si>
  <si>
    <t>Total Field Side</t>
  </si>
  <si>
    <t>Total Fluss Side</t>
  </si>
  <si>
    <t>Total Special Side</t>
  </si>
  <si>
    <t>Total Side</t>
  </si>
  <si>
    <t>Total Tiles</t>
  </si>
  <si>
    <t>Total Playable Sides</t>
  </si>
  <si>
    <t xml:space="preserve">Total Playable Sides </t>
  </si>
  <si>
    <t>with Diagonal Sides</t>
  </si>
  <si>
    <t xml:space="preserve">Total Percentage </t>
  </si>
  <si>
    <t>Total Percentage Playable Sides</t>
  </si>
  <si>
    <t>Total Percentage Playable with Diagonal Sides</t>
  </si>
  <si>
    <t>No special sides</t>
  </si>
  <si>
    <t>Percentage expansion no special sides</t>
  </si>
  <si>
    <t>Percentage expansion no specialsides</t>
  </si>
  <si>
    <t>Percentage expansion without sides diagnale</t>
  </si>
  <si>
    <t>River</t>
  </si>
  <si>
    <t>Total 
sided tiles</t>
  </si>
  <si>
    <t>Total tiles
c - r - f - rv</t>
  </si>
  <si>
    <t>Total
tile sides</t>
  </si>
  <si>
    <t>City
c</t>
  </si>
  <si>
    <t>Road
r</t>
  </si>
  <si>
    <t>Field
f</t>
  </si>
  <si>
    <t>River
rv</t>
  </si>
  <si>
    <t>Tiles
total</t>
  </si>
  <si>
    <t>standard landscape tiles - sight of the tile sides</t>
  </si>
  <si>
    <t>%</t>
  </si>
  <si>
    <t>Total % Playable Sides</t>
  </si>
  <si>
    <t>Total % Playable 
with Diagonal Sides</t>
  </si>
  <si>
    <t>La Porxada (fan-expansion)</t>
  </si>
  <si>
    <t>De Kloosters</t>
  </si>
</sst>
</file>

<file path=xl/styles.xml><?xml version="1.0" encoding="utf-8"?>
<styleSheet xmlns="http://schemas.openxmlformats.org/spreadsheetml/2006/main">
  <numFmts count="3">
    <numFmt numFmtId="164" formatCode="0.000%"/>
    <numFmt numFmtId="165" formatCode="_-* #,##0_-;\-* #,##0_-;_-* &quot;-&quot;??_-;_-@_-"/>
    <numFmt numFmtId="166" formatCode="#,##0_ ;\-#,##0\ 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0"/>
      <color theme="0"/>
      <name val="Arial Narrow"/>
      <family val="2"/>
    </font>
    <font>
      <b/>
      <sz val="12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4" fillId="2" borderId="0" applyNumberFormat="0" applyBorder="0" applyAlignment="0" applyProtection="0"/>
    <xf numFmtId="0" fontId="1" fillId="3" borderId="0" applyNumberFormat="0" applyBorder="0" applyAlignment="0" applyProtection="0"/>
    <xf numFmtId="0" fontId="4" fillId="4" borderId="0" applyNumberFormat="0" applyBorder="0" applyAlignment="0" applyProtection="0"/>
  </cellStyleXfs>
  <cellXfs count="130">
    <xf numFmtId="0" fontId="0" fillId="0" borderId="0" xfId="0"/>
    <xf numFmtId="0" fontId="3" fillId="0" borderId="0" xfId="0" applyFont="1"/>
    <xf numFmtId="9" fontId="0" fillId="0" borderId="0" xfId="1" applyFont="1"/>
    <xf numFmtId="164" fontId="0" fillId="0" borderId="0" xfId="1" applyNumberFormat="1" applyFont="1"/>
    <xf numFmtId="165" fontId="0" fillId="0" borderId="0" xfId="0" applyNumberFormat="1"/>
    <xf numFmtId="0" fontId="5" fillId="0" borderId="0" xfId="0" applyFont="1"/>
    <xf numFmtId="0" fontId="1" fillId="3" borderId="0" xfId="3"/>
    <xf numFmtId="164" fontId="1" fillId="3" borderId="0" xfId="3" applyNumberFormat="1"/>
    <xf numFmtId="0" fontId="4" fillId="2" borderId="0" xfId="2"/>
    <xf numFmtId="164" fontId="4" fillId="2" borderId="0" xfId="2" applyNumberFormat="1"/>
    <xf numFmtId="0" fontId="4" fillId="4" borderId="0" xfId="4"/>
    <xf numFmtId="165" fontId="4" fillId="4" borderId="0" xfId="4" applyNumberFormat="1"/>
    <xf numFmtId="0" fontId="2" fillId="2" borderId="0" xfId="2" applyFont="1"/>
    <xf numFmtId="0" fontId="2" fillId="4" borderId="0" xfId="4" applyFont="1"/>
    <xf numFmtId="0" fontId="0" fillId="3" borderId="0" xfId="3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64" fontId="7" fillId="3" borderId="0" xfId="3" applyNumberFormat="1" applyFont="1" applyAlignment="1">
      <alignment horizontal="center"/>
    </xf>
    <xf numFmtId="0" fontId="6" fillId="0" borderId="1" xfId="0" applyFon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10" fontId="1" fillId="3" borderId="1" xfId="3" applyNumberFormat="1" applyBorder="1" applyAlignment="1">
      <alignment horizontal="center"/>
    </xf>
    <xf numFmtId="0" fontId="0" fillId="0" borderId="1" xfId="0" applyBorder="1"/>
    <xf numFmtId="0" fontId="3" fillId="0" borderId="1" xfId="0" applyFont="1" applyBorder="1"/>
    <xf numFmtId="0" fontId="4" fillId="4" borderId="1" xfId="4" applyBorder="1"/>
    <xf numFmtId="164" fontId="4" fillId="2" borderId="1" xfId="2" applyNumberFormat="1" applyBorder="1"/>
    <xf numFmtId="165" fontId="0" fillId="0" borderId="1" xfId="0" applyNumberFormat="1" applyBorder="1"/>
    <xf numFmtId="165" fontId="9" fillId="4" borderId="0" xfId="4" applyNumberFormat="1" applyFont="1"/>
    <xf numFmtId="0" fontId="9" fillId="4" borderId="0" xfId="4" applyFont="1"/>
    <xf numFmtId="0" fontId="7" fillId="3" borderId="0" xfId="3" applyFont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0" xfId="0" applyFont="1" applyBorder="1" applyAlignment="1">
      <alignment horizontal="center"/>
    </xf>
    <xf numFmtId="0" fontId="0" fillId="0" borderId="0" xfId="0" applyBorder="1"/>
    <xf numFmtId="0" fontId="4" fillId="4" borderId="0" xfId="4" applyBorder="1"/>
    <xf numFmtId="164" fontId="4" fillId="2" borderId="0" xfId="2" applyNumberFormat="1" applyBorder="1"/>
    <xf numFmtId="165" fontId="0" fillId="0" borderId="0" xfId="0" applyNumberFormat="1" applyBorder="1"/>
    <xf numFmtId="0" fontId="11" fillId="0" borderId="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" fontId="0" fillId="0" borderId="0" xfId="0" applyNumberFormat="1" applyBorder="1" applyAlignment="1">
      <alignment horizontal="center"/>
    </xf>
    <xf numFmtId="1" fontId="7" fillId="0" borderId="0" xfId="0" applyNumberFormat="1" applyFont="1" applyAlignment="1">
      <alignment horizontal="center"/>
    </xf>
    <xf numFmtId="1" fontId="6" fillId="0" borderId="0" xfId="0" applyNumberFormat="1" applyFont="1" applyBorder="1" applyAlignment="1">
      <alignment horizontal="center"/>
    </xf>
    <xf numFmtId="1" fontId="13" fillId="0" borderId="0" xfId="0" applyNumberFormat="1" applyFont="1" applyBorder="1" applyAlignment="1">
      <alignment horizontal="center" vertical="center" wrapText="1"/>
    </xf>
    <xf numFmtId="1" fontId="1" fillId="3" borderId="0" xfId="3" applyNumberFormat="1" applyBorder="1" applyAlignment="1">
      <alignment horizontal="center"/>
    </xf>
    <xf numFmtId="1" fontId="3" fillId="0" borderId="0" xfId="0" applyNumberFormat="1" applyFont="1" applyBorder="1" applyAlignment="1">
      <alignment horizontal="center"/>
    </xf>
    <xf numFmtId="1" fontId="4" fillId="4" borderId="0" xfId="4" applyNumberFormat="1" applyBorder="1" applyAlignment="1">
      <alignment horizontal="center"/>
    </xf>
    <xf numFmtId="1" fontId="4" fillId="2" borderId="0" xfId="2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0" fontId="6" fillId="0" borderId="6" xfId="0" applyFont="1" applyBorder="1" applyAlignment="1">
      <alignment horizontal="center" wrapText="1"/>
    </xf>
    <xf numFmtId="0" fontId="7" fillId="0" borderId="2" xfId="0" applyFont="1" applyBorder="1" applyAlignment="1">
      <alignment horizontal="center"/>
    </xf>
    <xf numFmtId="164" fontId="7" fillId="3" borderId="2" xfId="3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164" fontId="4" fillId="2" borderId="2" xfId="2" applyNumberFormat="1" applyBorder="1"/>
    <xf numFmtId="0" fontId="0" fillId="0" borderId="2" xfId="0" applyBorder="1"/>
    <xf numFmtId="0" fontId="4" fillId="4" borderId="2" xfId="4" applyBorder="1"/>
    <xf numFmtId="165" fontId="0" fillId="0" borderId="2" xfId="0" applyNumberFormat="1" applyBorder="1"/>
    <xf numFmtId="0" fontId="2" fillId="2" borderId="0" xfId="2" applyFont="1" applyAlignment="1">
      <alignment wrapText="1"/>
    </xf>
    <xf numFmtId="10" fontId="11" fillId="0" borderId="1" xfId="0" applyNumberFormat="1" applyFont="1" applyBorder="1" applyAlignment="1">
      <alignment horizontal="center"/>
    </xf>
    <xf numFmtId="10" fontId="11" fillId="3" borderId="1" xfId="3" applyNumberFormat="1" applyFont="1" applyBorder="1" applyAlignment="1">
      <alignment horizontal="center"/>
    </xf>
    <xf numFmtId="0" fontId="11" fillId="0" borderId="1" xfId="0" applyFont="1" applyBorder="1"/>
    <xf numFmtId="0" fontId="12" fillId="0" borderId="1" xfId="0" applyFont="1" applyBorder="1"/>
    <xf numFmtId="0" fontId="15" fillId="4" borderId="1" xfId="4" applyFont="1" applyBorder="1"/>
    <xf numFmtId="164" fontId="15" fillId="2" borderId="1" xfId="2" applyNumberFormat="1" applyFont="1" applyBorder="1"/>
    <xf numFmtId="165" fontId="11" fillId="0" borderId="1" xfId="0" applyNumberFormat="1" applyFont="1" applyBorder="1"/>
    <xf numFmtId="10" fontId="11" fillId="0" borderId="0" xfId="0" applyNumberFormat="1" applyFont="1" applyBorder="1" applyAlignment="1">
      <alignment horizontal="center"/>
    </xf>
    <xf numFmtId="10" fontId="11" fillId="3" borderId="0" xfId="3" applyNumberFormat="1" applyFont="1" applyBorder="1" applyAlignment="1">
      <alignment horizontal="center"/>
    </xf>
    <xf numFmtId="0" fontId="11" fillId="0" borderId="0" xfId="0" applyFont="1" applyBorder="1"/>
    <xf numFmtId="0" fontId="12" fillId="0" borderId="0" xfId="0" applyFont="1" applyBorder="1"/>
    <xf numFmtId="10" fontId="12" fillId="0" borderId="1" xfId="0" applyNumberFormat="1" applyFont="1" applyBorder="1" applyAlignment="1">
      <alignment horizontal="center"/>
    </xf>
    <xf numFmtId="0" fontId="3" fillId="5" borderId="0" xfId="0" applyFont="1" applyFill="1"/>
    <xf numFmtId="0" fontId="3" fillId="6" borderId="0" xfId="0" applyFont="1" applyFill="1"/>
    <xf numFmtId="1" fontId="3" fillId="6" borderId="0" xfId="0" applyNumberFormat="1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12" fillId="6" borderId="1" xfId="0" applyFont="1" applyFill="1" applyBorder="1"/>
    <xf numFmtId="1" fontId="4" fillId="6" borderId="0" xfId="4" applyNumberFormat="1" applyFill="1" applyBorder="1" applyAlignment="1">
      <alignment horizontal="center"/>
    </xf>
    <xf numFmtId="0" fontId="8" fillId="6" borderId="0" xfId="4" applyFont="1" applyFill="1" applyAlignment="1">
      <alignment horizontal="center"/>
    </xf>
    <xf numFmtId="0" fontId="15" fillId="6" borderId="1" xfId="4" applyFont="1" applyFill="1" applyBorder="1"/>
    <xf numFmtId="1" fontId="1" fillId="6" borderId="0" xfId="3" applyNumberFormat="1" applyFill="1" applyBorder="1" applyAlignment="1">
      <alignment horizontal="center"/>
    </xf>
    <xf numFmtId="164" fontId="4" fillId="6" borderId="0" xfId="2" applyNumberFormat="1" applyFill="1"/>
    <xf numFmtId="10" fontId="11" fillId="6" borderId="1" xfId="3" applyNumberFormat="1" applyFont="1" applyFill="1" applyBorder="1" applyAlignment="1">
      <alignment horizontal="center"/>
    </xf>
    <xf numFmtId="0" fontId="8" fillId="6" borderId="0" xfId="2" applyFont="1" applyFill="1" applyAlignment="1">
      <alignment horizontal="center"/>
    </xf>
    <xf numFmtId="1" fontId="0" fillId="6" borderId="0" xfId="0" applyNumberFormat="1" applyFill="1" applyBorder="1" applyAlignment="1">
      <alignment horizontal="center"/>
    </xf>
    <xf numFmtId="0" fontId="0" fillId="6" borderId="0" xfId="0" applyFill="1"/>
    <xf numFmtId="0" fontId="7" fillId="6" borderId="0" xfId="0" applyFont="1" applyFill="1" applyAlignment="1">
      <alignment horizontal="center"/>
    </xf>
    <xf numFmtId="0" fontId="4" fillId="6" borderId="0" xfId="4" applyFill="1"/>
    <xf numFmtId="165" fontId="8" fillId="6" borderId="0" xfId="4" applyNumberFormat="1" applyFont="1" applyFill="1" applyAlignment="1">
      <alignment horizontal="center"/>
    </xf>
    <xf numFmtId="1" fontId="4" fillId="6" borderId="0" xfId="2" applyNumberFormat="1" applyFill="1" applyBorder="1" applyAlignment="1">
      <alignment horizontal="center"/>
    </xf>
    <xf numFmtId="1" fontId="14" fillId="0" borderId="0" xfId="0" applyNumberFormat="1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1" fillId="0" borderId="0" xfId="0" applyFont="1"/>
    <xf numFmtId="0" fontId="12" fillId="0" borderId="1" xfId="0" applyFont="1" applyBorder="1" applyAlignment="1">
      <alignment horizontal="center"/>
    </xf>
    <xf numFmtId="0" fontId="11" fillId="6" borderId="1" xfId="0" applyFont="1" applyFill="1" applyBorder="1"/>
    <xf numFmtId="164" fontId="15" fillId="6" borderId="1" xfId="2" applyNumberFormat="1" applyFont="1" applyFill="1" applyBorder="1"/>
    <xf numFmtId="165" fontId="11" fillId="6" borderId="1" xfId="0" applyNumberFormat="1" applyFont="1" applyFill="1" applyBorder="1"/>
    <xf numFmtId="0" fontId="8" fillId="4" borderId="6" xfId="4" applyFont="1" applyBorder="1" applyAlignment="1">
      <alignment horizontal="center"/>
    </xf>
    <xf numFmtId="0" fontId="4" fillId="4" borderId="7" xfId="4" applyBorder="1"/>
    <xf numFmtId="0" fontId="8" fillId="4" borderId="8" xfId="4" applyFont="1" applyBorder="1" applyAlignment="1">
      <alignment horizontal="center"/>
    </xf>
    <xf numFmtId="0" fontId="15" fillId="4" borderId="7" xfId="4" applyFont="1" applyBorder="1"/>
    <xf numFmtId="0" fontId="15" fillId="4" borderId="8" xfId="4" applyFont="1" applyBorder="1"/>
    <xf numFmtId="0" fontId="2" fillId="4" borderId="7" xfId="4" applyFont="1" applyBorder="1"/>
    <xf numFmtId="0" fontId="12" fillId="6" borderId="0" xfId="0" applyFont="1" applyFill="1" applyAlignment="1">
      <alignment horizontal="center"/>
    </xf>
    <xf numFmtId="1" fontId="4" fillId="4" borderId="6" xfId="4" applyNumberFormat="1" applyBorder="1" applyAlignment="1">
      <alignment horizontal="center"/>
    </xf>
    <xf numFmtId="1" fontId="4" fillId="4" borderId="8" xfId="4" applyNumberFormat="1" applyBorder="1" applyAlignment="1">
      <alignment horizontal="center"/>
    </xf>
    <xf numFmtId="0" fontId="4" fillId="4" borderId="8" xfId="4" applyBorder="1"/>
    <xf numFmtId="166" fontId="10" fillId="4" borderId="8" xfId="4" applyNumberFormat="1" applyFont="1" applyBorder="1" applyAlignment="1">
      <alignment horizontal="center"/>
    </xf>
    <xf numFmtId="0" fontId="4" fillId="4" borderId="8" xfId="4" applyBorder="1" applyAlignment="1">
      <alignment horizontal="center"/>
    </xf>
    <xf numFmtId="1" fontId="7" fillId="6" borderId="0" xfId="0" applyNumberFormat="1" applyFont="1" applyFill="1" applyAlignment="1">
      <alignment horizontal="center"/>
    </xf>
    <xf numFmtId="0" fontId="13" fillId="0" borderId="10" xfId="0" applyFont="1" applyBorder="1" applyAlignment="1">
      <alignment horizontal="center" vertical="center" wrapText="1"/>
    </xf>
    <xf numFmtId="10" fontId="0" fillId="0" borderId="10" xfId="0" applyNumberFormat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10" fontId="1" fillId="3" borderId="10" xfId="3" applyNumberFormat="1" applyBorder="1" applyAlignment="1">
      <alignment horizontal="center"/>
    </xf>
    <xf numFmtId="0" fontId="0" fillId="0" borderId="10" xfId="0" applyBorder="1"/>
    <xf numFmtId="0" fontId="3" fillId="0" borderId="10" xfId="0" applyFont="1" applyBorder="1"/>
    <xf numFmtId="1" fontId="0" fillId="0" borderId="9" xfId="0" applyNumberFormat="1" applyBorder="1" applyAlignment="1">
      <alignment horizontal="center"/>
    </xf>
    <xf numFmtId="0" fontId="4" fillId="4" borderId="10" xfId="4" applyBorder="1"/>
    <xf numFmtId="164" fontId="4" fillId="2" borderId="10" xfId="2" applyNumberFormat="1" applyBorder="1"/>
    <xf numFmtId="165" fontId="0" fillId="0" borderId="10" xfId="0" applyNumberFormat="1" applyBorder="1"/>
    <xf numFmtId="0" fontId="6" fillId="0" borderId="9" xfId="0" applyFont="1" applyBorder="1" applyAlignment="1">
      <alignment horizontal="center" wrapText="1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13" fillId="0" borderId="12" xfId="0" applyFont="1" applyBorder="1" applyAlignment="1">
      <alignment horizontal="center" vertical="center" wrapText="1"/>
    </xf>
    <xf numFmtId="10" fontId="0" fillId="0" borderId="12" xfId="0" applyNumberFormat="1" applyBorder="1" applyAlignment="1">
      <alignment horizontal="center"/>
    </xf>
    <xf numFmtId="1" fontId="0" fillId="0" borderId="12" xfId="0" applyNumberFormat="1" applyBorder="1" applyAlignment="1">
      <alignment horizontal="center"/>
    </xf>
    <xf numFmtId="10" fontId="1" fillId="3" borderId="12" xfId="3" applyNumberFormat="1" applyBorder="1" applyAlignment="1">
      <alignment horizontal="center"/>
    </xf>
    <xf numFmtId="0" fontId="0" fillId="0" borderId="12" xfId="0" applyBorder="1"/>
    <xf numFmtId="0" fontId="3" fillId="0" borderId="12" xfId="0" applyFont="1" applyBorder="1"/>
    <xf numFmtId="1" fontId="4" fillId="4" borderId="11" xfId="4" applyNumberFormat="1" applyBorder="1" applyAlignment="1">
      <alignment horizontal="center"/>
    </xf>
    <xf numFmtId="0" fontId="4" fillId="4" borderId="12" xfId="4" applyBorder="1"/>
    <xf numFmtId="164" fontId="4" fillId="2" borderId="12" xfId="2" applyNumberFormat="1" applyBorder="1"/>
    <xf numFmtId="165" fontId="0" fillId="0" borderId="12" xfId="0" applyNumberFormat="1" applyBorder="1"/>
  </cellXfs>
  <cellStyles count="5">
    <cellStyle name="20% - Akzent1" xfId="3" builtinId="30"/>
    <cellStyle name="60% - Akzent3" xfId="4" builtinId="40"/>
    <cellStyle name="Akzent1" xfId="2" builtinId="29"/>
    <cellStyle name="Prozent" xfId="1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40"/>
  <sheetViews>
    <sheetView zoomScale="85" zoomScaleNormal="85" workbookViewId="0">
      <selection activeCell="B134" sqref="B134"/>
    </sheetView>
  </sheetViews>
  <sheetFormatPr baseColWidth="10" defaultColWidth="9.140625" defaultRowHeight="15"/>
  <cols>
    <col min="1" max="1" width="52.85546875" customWidth="1"/>
    <col min="2" max="3" width="14.28515625" customWidth="1"/>
    <col min="4" max="4" width="14.42578125" customWidth="1"/>
    <col min="5" max="5" width="14.28515625" customWidth="1"/>
    <col min="6" max="7" width="17.85546875" customWidth="1"/>
    <col min="8" max="8" width="12.7109375" customWidth="1"/>
  </cols>
  <sheetData>
    <row r="1" spans="1:8">
      <c r="B1" s="1" t="s">
        <v>1</v>
      </c>
      <c r="C1" s="1" t="s">
        <v>2</v>
      </c>
      <c r="D1" s="1" t="s">
        <v>3</v>
      </c>
      <c r="E1" s="1" t="s">
        <v>4</v>
      </c>
      <c r="F1" s="1" t="s">
        <v>15</v>
      </c>
      <c r="G1" s="1" t="s">
        <v>6</v>
      </c>
      <c r="H1" s="1" t="s">
        <v>7</v>
      </c>
    </row>
    <row r="2" spans="1:8" ht="26.25">
      <c r="A2" s="5" t="s">
        <v>0</v>
      </c>
    </row>
    <row r="4" spans="1:8">
      <c r="A4" s="1" t="s">
        <v>5</v>
      </c>
      <c r="B4">
        <v>79</v>
      </c>
      <c r="C4">
        <v>94</v>
      </c>
      <c r="D4">
        <v>115</v>
      </c>
      <c r="E4">
        <v>0</v>
      </c>
      <c r="F4">
        <v>0</v>
      </c>
      <c r="G4">
        <f>SUM(B4:F4)</f>
        <v>288</v>
      </c>
      <c r="H4">
        <f>G4/4</f>
        <v>72</v>
      </c>
    </row>
    <row r="5" spans="1:8" s="6" customFormat="1">
      <c r="A5" s="6" t="s">
        <v>14</v>
      </c>
      <c r="B5" s="7">
        <f>B4/G4</f>
        <v>0.27430555555555558</v>
      </c>
      <c r="C5" s="7">
        <f>C4/G4</f>
        <v>0.3263888888888889</v>
      </c>
      <c r="D5" s="7">
        <f>D4/G4</f>
        <v>0.39930555555555558</v>
      </c>
      <c r="E5" s="7">
        <f>E4/G4</f>
        <v>0</v>
      </c>
      <c r="F5" s="7">
        <f>F4/G4</f>
        <v>0</v>
      </c>
    </row>
    <row r="6" spans="1:8">
      <c r="D6" s="2"/>
    </row>
    <row r="7" spans="1:8">
      <c r="A7" s="1" t="s">
        <v>53</v>
      </c>
      <c r="B7">
        <v>5</v>
      </c>
      <c r="C7">
        <v>6</v>
      </c>
      <c r="D7">
        <v>15</v>
      </c>
      <c r="E7">
        <v>22</v>
      </c>
      <c r="F7">
        <v>0</v>
      </c>
      <c r="G7">
        <f>SUM(B7:F7)</f>
        <v>48</v>
      </c>
      <c r="H7">
        <f>G7/4</f>
        <v>12</v>
      </c>
    </row>
    <row r="8" spans="1:8" s="6" customFormat="1">
      <c r="A8" s="6" t="s">
        <v>14</v>
      </c>
      <c r="B8" s="7">
        <f>B7/G7</f>
        <v>0.10416666666666667</v>
      </c>
      <c r="C8" s="7">
        <f>C7/G7</f>
        <v>0.125</v>
      </c>
      <c r="D8" s="7">
        <f>D7/G7</f>
        <v>0.3125</v>
      </c>
      <c r="E8" s="7">
        <f>E7/G7</f>
        <v>0.45833333333333331</v>
      </c>
      <c r="F8" s="7">
        <f>F7/G7</f>
        <v>0</v>
      </c>
    </row>
    <row r="10" spans="1:8">
      <c r="A10" s="1" t="s">
        <v>8</v>
      </c>
      <c r="B10">
        <v>31</v>
      </c>
      <c r="C10">
        <v>24</v>
      </c>
      <c r="D10">
        <v>17</v>
      </c>
      <c r="E10">
        <v>0</v>
      </c>
      <c r="F10">
        <v>0</v>
      </c>
      <c r="G10">
        <f>SUM(B10:F10)</f>
        <v>72</v>
      </c>
      <c r="H10">
        <f>G10/4</f>
        <v>18</v>
      </c>
    </row>
    <row r="11" spans="1:8" s="6" customFormat="1">
      <c r="A11" s="6" t="s">
        <v>14</v>
      </c>
      <c r="B11" s="7">
        <f>B10/G10</f>
        <v>0.43055555555555558</v>
      </c>
      <c r="C11" s="7">
        <f>C10/G10</f>
        <v>0.33333333333333331</v>
      </c>
      <c r="D11" s="7">
        <f>D10/G10</f>
        <v>0.2361111111111111</v>
      </c>
      <c r="E11" s="7">
        <f>E10/G10</f>
        <v>0</v>
      </c>
      <c r="F11" s="7">
        <f>F10/G10</f>
        <v>0</v>
      </c>
    </row>
    <row r="13" spans="1:8">
      <c r="A13" s="1" t="s">
        <v>9</v>
      </c>
      <c r="B13">
        <v>52</v>
      </c>
      <c r="C13">
        <v>25</v>
      </c>
      <c r="D13">
        <v>19</v>
      </c>
      <c r="E13">
        <v>0</v>
      </c>
      <c r="F13">
        <v>0</v>
      </c>
      <c r="G13">
        <f>SUM(B13:F13)</f>
        <v>96</v>
      </c>
      <c r="H13">
        <f>G13/4</f>
        <v>24</v>
      </c>
    </row>
    <row r="14" spans="1:8" s="6" customFormat="1">
      <c r="A14" s="6" t="s">
        <v>14</v>
      </c>
      <c r="B14" s="7">
        <f>B13/G13</f>
        <v>0.54166666666666663</v>
      </c>
      <c r="C14" s="7">
        <f>C13/G13</f>
        <v>0.26041666666666669</v>
      </c>
      <c r="D14" s="7">
        <f>D13/G13</f>
        <v>0.19791666666666666</v>
      </c>
      <c r="E14" s="7">
        <f>E13/G13</f>
        <v>0</v>
      </c>
      <c r="F14" s="7">
        <f>F13/G13</f>
        <v>0</v>
      </c>
    </row>
    <row r="16" spans="1:8">
      <c r="A16" s="1" t="s">
        <v>10</v>
      </c>
      <c r="B16">
        <v>9</v>
      </c>
      <c r="C16">
        <v>6</v>
      </c>
      <c r="D16">
        <v>5</v>
      </c>
      <c r="E16">
        <v>0</v>
      </c>
      <c r="F16">
        <v>0</v>
      </c>
      <c r="G16">
        <f>SUM(B16:F16)</f>
        <v>20</v>
      </c>
      <c r="H16">
        <f>G16/4</f>
        <v>5</v>
      </c>
    </row>
    <row r="17" spans="1:8" s="6" customFormat="1">
      <c r="A17" s="6" t="s">
        <v>14</v>
      </c>
      <c r="B17" s="7">
        <f>B16/G16</f>
        <v>0.45</v>
      </c>
      <c r="C17" s="7">
        <f>C16/G16</f>
        <v>0.3</v>
      </c>
      <c r="D17" s="7">
        <f>D16/G16</f>
        <v>0.25</v>
      </c>
      <c r="E17" s="7">
        <f>E16/G16</f>
        <v>0</v>
      </c>
      <c r="F17" s="7">
        <f>F16/G16</f>
        <v>0</v>
      </c>
    </row>
    <row r="19" spans="1:8">
      <c r="A19" s="1" t="s">
        <v>11</v>
      </c>
      <c r="B19">
        <v>2</v>
      </c>
      <c r="C19">
        <v>3</v>
      </c>
      <c r="D19">
        <v>9</v>
      </c>
      <c r="E19">
        <v>0</v>
      </c>
      <c r="F19">
        <v>34</v>
      </c>
      <c r="H19">
        <v>12</v>
      </c>
    </row>
    <row r="20" spans="1:8">
      <c r="A20" t="s">
        <v>20</v>
      </c>
      <c r="B20">
        <v>2</v>
      </c>
      <c r="C20">
        <v>3</v>
      </c>
      <c r="D20">
        <v>9</v>
      </c>
      <c r="E20">
        <v>0</v>
      </c>
      <c r="F20">
        <v>0</v>
      </c>
      <c r="G20">
        <f>SUM(B20:F20)</f>
        <v>14</v>
      </c>
    </row>
    <row r="21" spans="1:8" s="6" customFormat="1">
      <c r="A21" s="6" t="s">
        <v>51</v>
      </c>
      <c r="B21" s="7">
        <f>B20/G20</f>
        <v>0.14285714285714285</v>
      </c>
      <c r="C21" s="7">
        <f>C20/G20</f>
        <v>0.21428571428571427</v>
      </c>
      <c r="D21" s="7">
        <f>D20/G20</f>
        <v>0.6428571428571429</v>
      </c>
      <c r="E21" s="7">
        <f>E20/G20</f>
        <v>0</v>
      </c>
      <c r="F21" s="7">
        <f>F20/G20</f>
        <v>0</v>
      </c>
    </row>
    <row r="23" spans="1:8">
      <c r="A23" s="1" t="s">
        <v>12</v>
      </c>
      <c r="B23">
        <v>6</v>
      </c>
      <c r="C23">
        <v>4</v>
      </c>
      <c r="D23">
        <v>6</v>
      </c>
      <c r="E23">
        <v>0</v>
      </c>
      <c r="F23">
        <v>0</v>
      </c>
      <c r="G23">
        <f>SUM(B23:F23)</f>
        <v>16</v>
      </c>
      <c r="H23">
        <f>G23/4</f>
        <v>4</v>
      </c>
    </row>
    <row r="24" spans="1:8" s="6" customFormat="1">
      <c r="A24" s="6" t="s">
        <v>14</v>
      </c>
      <c r="B24" s="7">
        <f>B23/G23</f>
        <v>0.375</v>
      </c>
      <c r="C24" s="7">
        <f>C23/G23</f>
        <v>0.25</v>
      </c>
      <c r="D24" s="7">
        <f>D23/G23</f>
        <v>0.375</v>
      </c>
      <c r="E24" s="7">
        <f>E23/G23</f>
        <v>0</v>
      </c>
      <c r="F24" s="7">
        <f>F23/G23</f>
        <v>0</v>
      </c>
    </row>
    <row r="26" spans="1:8">
      <c r="A26" s="1" t="s">
        <v>13</v>
      </c>
      <c r="B26">
        <v>35</v>
      </c>
      <c r="C26">
        <v>41</v>
      </c>
      <c r="D26">
        <v>44</v>
      </c>
      <c r="E26">
        <v>0</v>
      </c>
      <c r="F26">
        <v>0</v>
      </c>
      <c r="G26">
        <f>SUM(B26:F26)</f>
        <v>120</v>
      </c>
      <c r="H26">
        <f>G26/4</f>
        <v>30</v>
      </c>
    </row>
    <row r="27" spans="1:8" s="6" customFormat="1">
      <c r="A27" s="6" t="s">
        <v>14</v>
      </c>
      <c r="B27" s="7">
        <f>B26/G26</f>
        <v>0.29166666666666669</v>
      </c>
      <c r="C27" s="7">
        <f>C26/G26</f>
        <v>0.34166666666666667</v>
      </c>
      <c r="D27" s="7">
        <f>D26/G26</f>
        <v>0.36666666666666664</v>
      </c>
      <c r="E27" s="7">
        <f>E26/G26</f>
        <v>0</v>
      </c>
      <c r="F27" s="7">
        <f>F26/G26</f>
        <v>0</v>
      </c>
    </row>
    <row r="29" spans="1:8">
      <c r="A29" s="1" t="s">
        <v>16</v>
      </c>
      <c r="B29">
        <v>6</v>
      </c>
      <c r="C29">
        <v>5</v>
      </c>
      <c r="D29">
        <v>15</v>
      </c>
      <c r="E29">
        <v>22</v>
      </c>
      <c r="F29">
        <v>0</v>
      </c>
      <c r="G29">
        <f>SUM(B29:F29)</f>
        <v>48</v>
      </c>
      <c r="H29">
        <f>G29/4</f>
        <v>12</v>
      </c>
    </row>
    <row r="30" spans="1:8" s="6" customFormat="1">
      <c r="A30" s="6" t="s">
        <v>14</v>
      </c>
      <c r="B30" s="7">
        <f>B29/G29</f>
        <v>0.125</v>
      </c>
      <c r="C30" s="7">
        <f>C29/G29</f>
        <v>0.10416666666666667</v>
      </c>
      <c r="D30" s="7">
        <f>D29/G29</f>
        <v>0.3125</v>
      </c>
      <c r="E30" s="7">
        <f>E29/G29</f>
        <v>0.45833333333333331</v>
      </c>
      <c r="F30" s="7">
        <f>F29/G29</f>
        <v>0</v>
      </c>
    </row>
    <row r="32" spans="1:8">
      <c r="A32" s="1" t="s">
        <v>17</v>
      </c>
      <c r="B32">
        <v>22</v>
      </c>
      <c r="C32">
        <v>24</v>
      </c>
      <c r="D32">
        <v>26</v>
      </c>
      <c r="E32">
        <v>0</v>
      </c>
      <c r="F32">
        <v>0</v>
      </c>
      <c r="G32">
        <f>SUM(B32:F32)</f>
        <v>72</v>
      </c>
      <c r="H32">
        <f>G32/4</f>
        <v>18</v>
      </c>
    </row>
    <row r="33" spans="1:8" s="6" customFormat="1">
      <c r="A33" s="6" t="s">
        <v>14</v>
      </c>
      <c r="B33" s="7">
        <f>B32/G32</f>
        <v>0.30555555555555558</v>
      </c>
      <c r="C33" s="7">
        <f>C32/G32</f>
        <v>0.33333333333333331</v>
      </c>
      <c r="D33" s="7">
        <f>D32/G32</f>
        <v>0.3611111111111111</v>
      </c>
      <c r="E33" s="7">
        <f>E32/G32</f>
        <v>0</v>
      </c>
      <c r="F33" s="7">
        <f>F32/G32</f>
        <v>0</v>
      </c>
    </row>
    <row r="35" spans="1:8">
      <c r="A35" s="1" t="s">
        <v>18</v>
      </c>
      <c r="B35">
        <v>18</v>
      </c>
      <c r="C35">
        <v>17</v>
      </c>
      <c r="D35">
        <v>10</v>
      </c>
      <c r="E35">
        <v>3</v>
      </c>
      <c r="F35">
        <v>0</v>
      </c>
      <c r="G35">
        <f>SUM(B35:F35)</f>
        <v>48</v>
      </c>
      <c r="H35">
        <f>G35/4</f>
        <v>12</v>
      </c>
    </row>
    <row r="36" spans="1:8" s="6" customFormat="1">
      <c r="A36" s="6" t="s">
        <v>14</v>
      </c>
      <c r="B36" s="7">
        <f>B35/G35</f>
        <v>0.375</v>
      </c>
      <c r="C36" s="7">
        <f>C35/G35</f>
        <v>0.35416666666666669</v>
      </c>
      <c r="D36" s="7">
        <f>D35/G35</f>
        <v>0.20833333333333334</v>
      </c>
      <c r="E36" s="7">
        <f>E35/G35</f>
        <v>6.25E-2</v>
      </c>
      <c r="F36" s="7">
        <f>F35/G35</f>
        <v>0</v>
      </c>
    </row>
    <row r="38" spans="1:8">
      <c r="A38" s="1" t="s">
        <v>19</v>
      </c>
      <c r="B38">
        <v>19</v>
      </c>
      <c r="C38">
        <v>17</v>
      </c>
      <c r="D38">
        <v>12</v>
      </c>
      <c r="E38">
        <v>0</v>
      </c>
      <c r="F38">
        <v>24</v>
      </c>
    </row>
    <row r="39" spans="1:8">
      <c r="A39" t="s">
        <v>67</v>
      </c>
      <c r="B39">
        <v>19</v>
      </c>
      <c r="C39">
        <v>17</v>
      </c>
      <c r="D39">
        <v>12</v>
      </c>
      <c r="E39">
        <v>0</v>
      </c>
      <c r="F39">
        <v>0</v>
      </c>
      <c r="G39">
        <f>SUM(B39:F39)</f>
        <v>48</v>
      </c>
      <c r="H39">
        <f>G39/4</f>
        <v>12</v>
      </c>
    </row>
    <row r="40" spans="1:8" s="6" customFormat="1">
      <c r="A40" s="6" t="s">
        <v>21</v>
      </c>
      <c r="B40" s="7">
        <f>B39/G39</f>
        <v>0.39583333333333331</v>
      </c>
      <c r="C40" s="7">
        <f>C39/G39</f>
        <v>0.35416666666666669</v>
      </c>
      <c r="D40" s="7">
        <f>D39/G39</f>
        <v>0.25</v>
      </c>
      <c r="E40" s="7">
        <f>E39/G39</f>
        <v>0</v>
      </c>
      <c r="F40" s="7">
        <f>F39/G39</f>
        <v>0</v>
      </c>
    </row>
    <row r="42" spans="1:8">
      <c r="A42" s="1" t="s">
        <v>17</v>
      </c>
      <c r="B42">
        <v>22</v>
      </c>
      <c r="C42">
        <v>24</v>
      </c>
      <c r="D42">
        <v>26</v>
      </c>
      <c r="E42">
        <v>0</v>
      </c>
      <c r="F42">
        <v>0</v>
      </c>
      <c r="G42">
        <f>SUM(B42:F42)</f>
        <v>72</v>
      </c>
      <c r="H42">
        <f>G42/4</f>
        <v>18</v>
      </c>
    </row>
    <row r="43" spans="1:8" s="6" customFormat="1">
      <c r="A43" s="6" t="s">
        <v>14</v>
      </c>
      <c r="B43" s="7">
        <f>B42/G42</f>
        <v>0.30555555555555558</v>
      </c>
      <c r="C43" s="7">
        <f>C42/G42</f>
        <v>0.33333333333333331</v>
      </c>
      <c r="D43" s="7">
        <f>D42/G42</f>
        <v>0.3611111111111111</v>
      </c>
      <c r="E43" s="7">
        <f>E42/G42</f>
        <v>0</v>
      </c>
      <c r="F43" s="7">
        <f>F42/G42</f>
        <v>0</v>
      </c>
    </row>
    <row r="45" spans="1:8">
      <c r="A45" s="1" t="s">
        <v>22</v>
      </c>
      <c r="B45">
        <v>9</v>
      </c>
      <c r="C45">
        <v>10</v>
      </c>
      <c r="D45">
        <v>21</v>
      </c>
      <c r="E45">
        <v>0</v>
      </c>
      <c r="F45">
        <v>8</v>
      </c>
      <c r="H45">
        <v>12</v>
      </c>
    </row>
    <row r="46" spans="1:8">
      <c r="A46" t="s">
        <v>67</v>
      </c>
      <c r="B46">
        <v>9</v>
      </c>
      <c r="C46">
        <v>10</v>
      </c>
      <c r="D46">
        <v>21</v>
      </c>
      <c r="E46">
        <v>0</v>
      </c>
      <c r="F46">
        <v>0</v>
      </c>
      <c r="G46">
        <f>SUM(B46:F46)</f>
        <v>40</v>
      </c>
    </row>
    <row r="47" spans="1:8" s="6" customFormat="1">
      <c r="A47" s="14" t="s">
        <v>68</v>
      </c>
      <c r="B47" s="7">
        <f>B46/G46</f>
        <v>0.22500000000000001</v>
      </c>
      <c r="C47" s="7">
        <f>C46/G46</f>
        <v>0.25</v>
      </c>
      <c r="D47" s="7">
        <f>D46/G46</f>
        <v>0.52500000000000002</v>
      </c>
      <c r="E47" s="7">
        <f>E46/G46</f>
        <v>0</v>
      </c>
      <c r="F47" s="7">
        <f>F46/G46</f>
        <v>0</v>
      </c>
    </row>
    <row r="49" spans="1:8">
      <c r="A49" s="1" t="s">
        <v>23</v>
      </c>
      <c r="B49">
        <v>10</v>
      </c>
      <c r="C49">
        <v>14</v>
      </c>
      <c r="D49">
        <v>24</v>
      </c>
      <c r="E49">
        <v>0</v>
      </c>
      <c r="F49">
        <v>0</v>
      </c>
      <c r="G49">
        <f>SUM(B49:F49)</f>
        <v>48</v>
      </c>
      <c r="H49">
        <f>G49/4</f>
        <v>12</v>
      </c>
    </row>
    <row r="50" spans="1:8" s="6" customFormat="1">
      <c r="A50" s="6" t="s">
        <v>14</v>
      </c>
      <c r="B50" s="7">
        <f>B49/G49</f>
        <v>0.20833333333333334</v>
      </c>
      <c r="C50" s="7">
        <f>C49/G49</f>
        <v>0.29166666666666669</v>
      </c>
      <c r="D50" s="7">
        <f>D49/G49</f>
        <v>0.5</v>
      </c>
      <c r="E50" s="7">
        <f>E49/G49</f>
        <v>0</v>
      </c>
      <c r="F50" s="7">
        <f>F49/G49</f>
        <v>0</v>
      </c>
    </row>
    <row r="52" spans="1:8">
      <c r="A52" s="1" t="s">
        <v>24</v>
      </c>
      <c r="B52">
        <v>81</v>
      </c>
      <c r="C52">
        <v>100</v>
      </c>
      <c r="D52">
        <v>123</v>
      </c>
      <c r="E52">
        <v>0</v>
      </c>
      <c r="F52">
        <v>0</v>
      </c>
    </row>
    <row r="53" spans="1:8">
      <c r="A53" t="s">
        <v>20</v>
      </c>
      <c r="B53">
        <v>77</v>
      </c>
      <c r="C53">
        <v>97</v>
      </c>
      <c r="D53">
        <v>114</v>
      </c>
      <c r="E53">
        <v>0</v>
      </c>
      <c r="F53">
        <v>0</v>
      </c>
      <c r="G53">
        <f>SUM(B53:F53)</f>
        <v>288</v>
      </c>
      <c r="H53">
        <f>G53/4</f>
        <v>72</v>
      </c>
    </row>
    <row r="54" spans="1:8" s="6" customFormat="1">
      <c r="A54" s="14" t="s">
        <v>69</v>
      </c>
      <c r="B54" s="7">
        <f>B53/G53</f>
        <v>0.2673611111111111</v>
      </c>
      <c r="C54" s="7">
        <f>C53/G53</f>
        <v>0.33680555555555558</v>
      </c>
      <c r="D54" s="7">
        <f>D53/G53</f>
        <v>0.39583333333333331</v>
      </c>
      <c r="E54" s="7">
        <f>E53/G53</f>
        <v>0</v>
      </c>
      <c r="F54" s="7">
        <f>F53/G53</f>
        <v>0</v>
      </c>
    </row>
    <row r="55" spans="1:8">
      <c r="B55" s="2"/>
      <c r="C55" s="2"/>
      <c r="D55" s="2"/>
      <c r="E55" s="2"/>
      <c r="F55" s="2"/>
    </row>
    <row r="56" spans="1:8">
      <c r="A56" s="1" t="s">
        <v>25</v>
      </c>
      <c r="B56">
        <v>2</v>
      </c>
      <c r="C56">
        <v>11</v>
      </c>
      <c r="D56">
        <v>3</v>
      </c>
      <c r="E56">
        <v>0</v>
      </c>
      <c r="F56">
        <v>0</v>
      </c>
      <c r="G56">
        <f>SUM(B56:F56)</f>
        <v>16</v>
      </c>
      <c r="H56">
        <f>G56/4</f>
        <v>4</v>
      </c>
    </row>
    <row r="57" spans="1:8" s="6" customFormat="1">
      <c r="A57" s="6" t="s">
        <v>14</v>
      </c>
      <c r="B57" s="7">
        <f>B56/G56</f>
        <v>0.125</v>
      </c>
      <c r="C57" s="7">
        <f>C56/G56</f>
        <v>0.6875</v>
      </c>
      <c r="D57" s="7">
        <f>D56/G56</f>
        <v>0.1875</v>
      </c>
      <c r="E57" s="7">
        <f>E56/G56</f>
        <v>0</v>
      </c>
      <c r="F57" s="7">
        <f>F56/G56</f>
        <v>0</v>
      </c>
    </row>
    <row r="59" spans="1:8">
      <c r="A59" s="1" t="s">
        <v>26</v>
      </c>
      <c r="B59">
        <v>17</v>
      </c>
      <c r="C59">
        <v>10</v>
      </c>
      <c r="D59">
        <v>21</v>
      </c>
      <c r="E59">
        <v>0</v>
      </c>
      <c r="F59">
        <v>0</v>
      </c>
      <c r="G59">
        <f>SUM(B59:F59)</f>
        <v>48</v>
      </c>
      <c r="H59">
        <f>G59/4</f>
        <v>12</v>
      </c>
    </row>
    <row r="60" spans="1:8" s="6" customFormat="1">
      <c r="A60" s="6" t="s">
        <v>14</v>
      </c>
      <c r="B60" s="7">
        <f>B59/G59</f>
        <v>0.35416666666666669</v>
      </c>
      <c r="C60" s="7">
        <f>C59/G59</f>
        <v>0.20833333333333334</v>
      </c>
      <c r="D60" s="7">
        <f>D59/G59</f>
        <v>0.4375</v>
      </c>
      <c r="E60" s="7">
        <f>E59/G59</f>
        <v>0</v>
      </c>
      <c r="F60" s="7">
        <f>F59/G59</f>
        <v>0</v>
      </c>
    </row>
    <row r="62" spans="1:8">
      <c r="A62" s="1" t="s">
        <v>27</v>
      </c>
      <c r="B62">
        <v>6</v>
      </c>
      <c r="C62">
        <v>8</v>
      </c>
      <c r="D62">
        <v>10</v>
      </c>
      <c r="E62">
        <v>0</v>
      </c>
      <c r="F62">
        <v>0</v>
      </c>
      <c r="G62">
        <f>SUM(B62:F62)</f>
        <v>24</v>
      </c>
      <c r="H62">
        <f>G62/4</f>
        <v>6</v>
      </c>
    </row>
    <row r="63" spans="1:8" s="6" customFormat="1">
      <c r="A63" s="6" t="s">
        <v>14</v>
      </c>
      <c r="B63" s="7">
        <f>B62/G62</f>
        <v>0.25</v>
      </c>
      <c r="C63" s="7">
        <f>C62/G62</f>
        <v>0.33333333333333331</v>
      </c>
      <c r="D63" s="7">
        <f>D62/G62</f>
        <v>0.41666666666666669</v>
      </c>
      <c r="E63" s="7">
        <f>E62/G62</f>
        <v>0</v>
      </c>
      <c r="F63" s="7">
        <f>F62/G62</f>
        <v>0</v>
      </c>
    </row>
    <row r="65" spans="1:8">
      <c r="A65" s="1" t="s">
        <v>28</v>
      </c>
      <c r="B65">
        <v>7</v>
      </c>
      <c r="C65">
        <v>10</v>
      </c>
      <c r="D65">
        <v>7</v>
      </c>
      <c r="E65">
        <v>0</v>
      </c>
      <c r="F65">
        <v>0</v>
      </c>
      <c r="G65">
        <f>SUM(B65:F65)</f>
        <v>24</v>
      </c>
      <c r="H65">
        <f>G65/4</f>
        <v>6</v>
      </c>
    </row>
    <row r="66" spans="1:8" s="6" customFormat="1">
      <c r="A66" s="6" t="s">
        <v>14</v>
      </c>
      <c r="B66" s="7">
        <f>B65/G65</f>
        <v>0.29166666666666669</v>
      </c>
      <c r="C66" s="7">
        <f>C65/G65</f>
        <v>0.41666666666666669</v>
      </c>
      <c r="D66" s="7">
        <f>D65/G65</f>
        <v>0.29166666666666669</v>
      </c>
      <c r="E66" s="7">
        <f>E65/G65</f>
        <v>0</v>
      </c>
      <c r="F66" s="7">
        <f>F65/G65</f>
        <v>0</v>
      </c>
    </row>
    <row r="68" spans="1:8">
      <c r="A68" s="1" t="s">
        <v>29</v>
      </c>
      <c r="B68">
        <v>4</v>
      </c>
      <c r="C68">
        <v>0</v>
      </c>
      <c r="D68">
        <v>0</v>
      </c>
      <c r="E68">
        <v>0</v>
      </c>
      <c r="F68">
        <v>0</v>
      </c>
      <c r="G68">
        <f>SUM(B68:F68)</f>
        <v>4</v>
      </c>
      <c r="H68">
        <f>G68/4</f>
        <v>1</v>
      </c>
    </row>
    <row r="69" spans="1:8" s="6" customFormat="1">
      <c r="A69" s="6" t="s">
        <v>14</v>
      </c>
      <c r="B69" s="7">
        <f>B68/G68</f>
        <v>1</v>
      </c>
      <c r="C69" s="7">
        <f>C68/G68</f>
        <v>0</v>
      </c>
      <c r="D69" s="7">
        <f>D68/G68</f>
        <v>0</v>
      </c>
      <c r="E69" s="7">
        <f>E68/G68</f>
        <v>0</v>
      </c>
      <c r="F69" s="7">
        <f>F68/G68</f>
        <v>0</v>
      </c>
    </row>
    <row r="71" spans="1:8">
      <c r="A71" s="1" t="s">
        <v>30</v>
      </c>
      <c r="B71">
        <v>14</v>
      </c>
      <c r="C71">
        <v>15</v>
      </c>
      <c r="D71">
        <v>11</v>
      </c>
      <c r="E71">
        <v>0</v>
      </c>
      <c r="F71">
        <v>0</v>
      </c>
      <c r="G71">
        <f>SUM(B71:F71)</f>
        <v>40</v>
      </c>
      <c r="H71">
        <f>G71/4</f>
        <v>10</v>
      </c>
    </row>
    <row r="72" spans="1:8" s="6" customFormat="1">
      <c r="A72" s="6" t="s">
        <v>14</v>
      </c>
      <c r="B72" s="7">
        <f>B71/G71</f>
        <v>0.35</v>
      </c>
      <c r="C72" s="7">
        <f>C71/G71</f>
        <v>0.375</v>
      </c>
      <c r="D72" s="7">
        <f>D71/G71</f>
        <v>0.27500000000000002</v>
      </c>
      <c r="E72" s="7">
        <f>E71/G71</f>
        <v>0</v>
      </c>
      <c r="F72" s="7">
        <f>F71/G71</f>
        <v>0</v>
      </c>
    </row>
    <row r="74" spans="1:8">
      <c r="A74" s="1" t="s">
        <v>31</v>
      </c>
      <c r="B74">
        <v>0</v>
      </c>
      <c r="C74">
        <v>6</v>
      </c>
      <c r="D74">
        <v>0</v>
      </c>
      <c r="E74">
        <v>0</v>
      </c>
      <c r="F74">
        <v>2</v>
      </c>
      <c r="H74">
        <v>2</v>
      </c>
    </row>
    <row r="75" spans="1:8">
      <c r="A75" t="s">
        <v>67</v>
      </c>
      <c r="B75">
        <v>0</v>
      </c>
      <c r="C75">
        <v>6</v>
      </c>
      <c r="D75">
        <v>0</v>
      </c>
      <c r="E75">
        <v>0</v>
      </c>
      <c r="F75">
        <v>0</v>
      </c>
      <c r="G75">
        <f>SUM(B75:F75)</f>
        <v>6</v>
      </c>
    </row>
    <row r="76" spans="1:8" s="6" customFormat="1">
      <c r="A76" s="14" t="s">
        <v>68</v>
      </c>
      <c r="B76" s="7">
        <f>B75/G75</f>
        <v>0</v>
      </c>
      <c r="C76" s="7">
        <f>C75/G75</f>
        <v>1</v>
      </c>
      <c r="D76" s="7">
        <f>D75/G75</f>
        <v>0</v>
      </c>
      <c r="E76" s="7">
        <f>E75/G75</f>
        <v>0</v>
      </c>
      <c r="F76" s="7">
        <f>F75/G75</f>
        <v>0</v>
      </c>
    </row>
    <row r="78" spans="1:8">
      <c r="A78" s="1" t="s">
        <v>32</v>
      </c>
      <c r="B78">
        <v>0</v>
      </c>
      <c r="C78">
        <v>12</v>
      </c>
      <c r="D78">
        <v>20</v>
      </c>
      <c r="E78">
        <v>0</v>
      </c>
      <c r="F78">
        <v>0</v>
      </c>
      <c r="G78">
        <f>SUM(B78:F78)</f>
        <v>32</v>
      </c>
      <c r="H78">
        <f>G78/4</f>
        <v>8</v>
      </c>
    </row>
    <row r="79" spans="1:8" s="6" customFormat="1">
      <c r="A79" s="6" t="s">
        <v>14</v>
      </c>
      <c r="B79" s="7">
        <f>B78/G78</f>
        <v>0</v>
      </c>
      <c r="C79" s="7">
        <f>C78/G78</f>
        <v>0.375</v>
      </c>
      <c r="D79" s="7">
        <f>D78/G78</f>
        <v>0.625</v>
      </c>
      <c r="E79" s="7">
        <f>E78/G78</f>
        <v>0</v>
      </c>
      <c r="F79" s="7">
        <f>F78/G78</f>
        <v>0</v>
      </c>
    </row>
    <row r="81" spans="1:8">
      <c r="A81" s="1" t="s">
        <v>33</v>
      </c>
      <c r="B81">
        <v>0</v>
      </c>
      <c r="C81">
        <v>0</v>
      </c>
      <c r="D81">
        <v>0</v>
      </c>
      <c r="E81">
        <v>0</v>
      </c>
      <c r="F81">
        <v>24</v>
      </c>
      <c r="H81">
        <f>G81/4</f>
        <v>0</v>
      </c>
    </row>
    <row r="82" spans="1:8" s="6" customFormat="1">
      <c r="A82" s="6" t="s">
        <v>14</v>
      </c>
      <c r="B82" s="7">
        <f>B81/F81</f>
        <v>0</v>
      </c>
      <c r="C82" s="7">
        <f>C81/F81</f>
        <v>0</v>
      </c>
      <c r="D82" s="7">
        <f>D81/F81</f>
        <v>0</v>
      </c>
      <c r="E82" s="7">
        <f>E81/F81</f>
        <v>0</v>
      </c>
      <c r="F82" s="7">
        <f>F81/F81</f>
        <v>1</v>
      </c>
    </row>
    <row r="84" spans="1:8">
      <c r="A84" s="1" t="s">
        <v>34</v>
      </c>
      <c r="B84">
        <v>3</v>
      </c>
      <c r="C84">
        <v>25</v>
      </c>
      <c r="D84">
        <v>4</v>
      </c>
      <c r="E84">
        <v>0</v>
      </c>
      <c r="F84">
        <v>0</v>
      </c>
      <c r="G84">
        <f>SUM(B84:F84)</f>
        <v>32</v>
      </c>
      <c r="H84">
        <f>G84/4</f>
        <v>8</v>
      </c>
    </row>
    <row r="85" spans="1:8" s="6" customFormat="1">
      <c r="A85" s="6" t="s">
        <v>14</v>
      </c>
      <c r="B85" s="7">
        <f>B84/G84</f>
        <v>9.375E-2</v>
      </c>
      <c r="C85" s="7">
        <f>C84/G84</f>
        <v>0.78125</v>
      </c>
      <c r="D85" s="7">
        <f>D84/G84</f>
        <v>0.125</v>
      </c>
      <c r="E85" s="7">
        <f>E84/G84</f>
        <v>0</v>
      </c>
      <c r="F85" s="7">
        <f>F84/G84</f>
        <v>0</v>
      </c>
    </row>
    <row r="87" spans="1:8">
      <c r="A87" s="1" t="s">
        <v>35</v>
      </c>
      <c r="B87">
        <v>8</v>
      </c>
      <c r="C87">
        <v>20</v>
      </c>
      <c r="D87">
        <v>4</v>
      </c>
      <c r="E87">
        <v>0</v>
      </c>
      <c r="F87">
        <v>0</v>
      </c>
      <c r="G87">
        <f>SUM(B87:F87)</f>
        <v>32</v>
      </c>
      <c r="H87">
        <f>G87/4</f>
        <v>8</v>
      </c>
    </row>
    <row r="88" spans="1:8" s="6" customFormat="1">
      <c r="A88" s="6" t="s">
        <v>14</v>
      </c>
      <c r="B88" s="7">
        <f>B87/G87</f>
        <v>0.25</v>
      </c>
      <c r="C88" s="7">
        <f>C87/G87</f>
        <v>0.625</v>
      </c>
      <c r="D88" s="7">
        <f>D87/G87</f>
        <v>0.125</v>
      </c>
      <c r="E88" s="7">
        <f>E87/G87</f>
        <v>0</v>
      </c>
      <c r="F88" s="7">
        <f>F87/G87</f>
        <v>0</v>
      </c>
    </row>
    <row r="90" spans="1:8">
      <c r="A90" s="1" t="s">
        <v>36</v>
      </c>
      <c r="B90">
        <v>16</v>
      </c>
      <c r="C90">
        <v>14</v>
      </c>
      <c r="D90">
        <v>2</v>
      </c>
      <c r="E90">
        <v>0</v>
      </c>
      <c r="F90">
        <v>0</v>
      </c>
      <c r="G90">
        <f>SUM(B90:F90)</f>
        <v>32</v>
      </c>
      <c r="H90">
        <f>G90/4</f>
        <v>8</v>
      </c>
    </row>
    <row r="91" spans="1:8" s="6" customFormat="1">
      <c r="A91" s="6" t="s">
        <v>14</v>
      </c>
      <c r="B91" s="7">
        <f>B90/G90</f>
        <v>0.5</v>
      </c>
      <c r="C91" s="7">
        <f>C90/G90</f>
        <v>0.4375</v>
      </c>
      <c r="D91" s="7">
        <f>D90/G90</f>
        <v>6.25E-2</v>
      </c>
      <c r="E91" s="7">
        <f>E90/G90</f>
        <v>0</v>
      </c>
      <c r="F91" s="7">
        <f>F90/G90</f>
        <v>0</v>
      </c>
    </row>
    <row r="93" spans="1:8">
      <c r="A93" s="1" t="s">
        <v>37</v>
      </c>
      <c r="B93">
        <v>4</v>
      </c>
      <c r="C93">
        <v>13</v>
      </c>
      <c r="D93">
        <v>15</v>
      </c>
      <c r="E93">
        <v>0</v>
      </c>
      <c r="F93">
        <v>0</v>
      </c>
      <c r="G93">
        <f>SUM(B93:F93)</f>
        <v>32</v>
      </c>
      <c r="H93">
        <f>G93/4</f>
        <v>8</v>
      </c>
    </row>
    <row r="94" spans="1:8" s="6" customFormat="1">
      <c r="A94" s="6" t="s">
        <v>14</v>
      </c>
      <c r="B94" s="7">
        <f>B93/G93</f>
        <v>0.125</v>
      </c>
      <c r="C94" s="7">
        <f>C93/G93</f>
        <v>0.40625</v>
      </c>
      <c r="D94" s="7">
        <f>D93/G93</f>
        <v>0.46875</v>
      </c>
      <c r="E94" s="7">
        <f>E93/G93</f>
        <v>0</v>
      </c>
      <c r="F94" s="7">
        <f>F93/G93</f>
        <v>0</v>
      </c>
    </row>
    <row r="96" spans="1:8">
      <c r="A96" s="1" t="s">
        <v>38</v>
      </c>
      <c r="B96">
        <v>8</v>
      </c>
      <c r="C96">
        <v>10</v>
      </c>
      <c r="D96">
        <v>6</v>
      </c>
      <c r="E96">
        <v>0</v>
      </c>
      <c r="F96">
        <v>0</v>
      </c>
      <c r="G96">
        <f>SUM(B96:F96)</f>
        <v>24</v>
      </c>
      <c r="H96">
        <f>G96/4</f>
        <v>6</v>
      </c>
    </row>
    <row r="97" spans="1:8" s="6" customFormat="1">
      <c r="A97" s="6" t="s">
        <v>14</v>
      </c>
      <c r="B97" s="7">
        <f>B96/G96</f>
        <v>0.33333333333333331</v>
      </c>
      <c r="C97" s="7">
        <f>C96/G96</f>
        <v>0.41666666666666669</v>
      </c>
      <c r="D97" s="7">
        <f>D96/G96</f>
        <v>0.25</v>
      </c>
      <c r="E97" s="7">
        <f>E96/G96</f>
        <v>0</v>
      </c>
      <c r="F97" s="7">
        <f>F96/G96</f>
        <v>0</v>
      </c>
    </row>
    <row r="99" spans="1:8">
      <c r="A99" s="1" t="s">
        <v>39</v>
      </c>
      <c r="B99">
        <v>8</v>
      </c>
      <c r="C99">
        <v>5</v>
      </c>
      <c r="D99">
        <v>11</v>
      </c>
      <c r="E99">
        <v>0</v>
      </c>
      <c r="F99">
        <v>0</v>
      </c>
      <c r="G99">
        <f>SUM(B99:F99)</f>
        <v>24</v>
      </c>
      <c r="H99">
        <f>G99/4</f>
        <v>6</v>
      </c>
    </row>
    <row r="100" spans="1:8" s="6" customFormat="1">
      <c r="A100" s="6" t="s">
        <v>14</v>
      </c>
      <c r="B100" s="7">
        <f>B99/G99</f>
        <v>0.33333333333333331</v>
      </c>
      <c r="C100" s="7">
        <f>C99/G99</f>
        <v>0.20833333333333334</v>
      </c>
      <c r="D100" s="7">
        <f>D99/G99</f>
        <v>0.45833333333333331</v>
      </c>
      <c r="E100" s="7">
        <f>E99/G99</f>
        <v>0</v>
      </c>
      <c r="F100" s="7">
        <f>F99/G99</f>
        <v>0</v>
      </c>
    </row>
    <row r="102" spans="1:8">
      <c r="A102" s="1" t="s">
        <v>40</v>
      </c>
      <c r="B102">
        <v>8</v>
      </c>
      <c r="C102">
        <v>5</v>
      </c>
      <c r="D102">
        <v>11</v>
      </c>
      <c r="E102">
        <v>0</v>
      </c>
      <c r="F102">
        <v>0</v>
      </c>
      <c r="G102">
        <f>SUM(B102:F102)</f>
        <v>24</v>
      </c>
      <c r="H102">
        <f>G102/4</f>
        <v>6</v>
      </c>
    </row>
    <row r="103" spans="1:8" s="6" customFormat="1">
      <c r="A103" s="6" t="s">
        <v>14</v>
      </c>
      <c r="B103" s="7">
        <f>B102/G102</f>
        <v>0.33333333333333331</v>
      </c>
      <c r="C103" s="7">
        <f>C102/G102</f>
        <v>0.20833333333333334</v>
      </c>
      <c r="D103" s="7">
        <f>D102/G102</f>
        <v>0.45833333333333331</v>
      </c>
      <c r="E103" s="7">
        <f>E102/G102</f>
        <v>0</v>
      </c>
      <c r="F103" s="7">
        <f>F102/G102</f>
        <v>0</v>
      </c>
    </row>
    <row r="105" spans="1:8">
      <c r="A105" s="1" t="s">
        <v>41</v>
      </c>
      <c r="B105">
        <v>10</v>
      </c>
      <c r="C105">
        <v>7</v>
      </c>
      <c r="D105">
        <v>7</v>
      </c>
      <c r="E105">
        <v>0</v>
      </c>
      <c r="F105">
        <v>0</v>
      </c>
      <c r="G105">
        <f>SUM(B105:F105)</f>
        <v>24</v>
      </c>
      <c r="H105">
        <f>G105/4</f>
        <v>6</v>
      </c>
    </row>
    <row r="106" spans="1:8" s="6" customFormat="1">
      <c r="A106" s="6" t="s">
        <v>14</v>
      </c>
      <c r="B106" s="7">
        <f>B105/G105</f>
        <v>0.41666666666666669</v>
      </c>
      <c r="C106" s="7">
        <f>C105/G105</f>
        <v>0.29166666666666669</v>
      </c>
      <c r="D106" s="7">
        <f>D105/G105</f>
        <v>0.29166666666666669</v>
      </c>
      <c r="E106" s="7">
        <f>E105/G105</f>
        <v>0</v>
      </c>
      <c r="F106" s="7">
        <f>F105/G105</f>
        <v>0</v>
      </c>
    </row>
    <row r="108" spans="1:8">
      <c r="A108" s="1" t="s">
        <v>42</v>
      </c>
      <c r="B108">
        <v>24</v>
      </c>
      <c r="C108">
        <v>18</v>
      </c>
      <c r="D108">
        <v>30</v>
      </c>
      <c r="E108">
        <v>0</v>
      </c>
      <c r="F108">
        <v>0</v>
      </c>
      <c r="G108">
        <f>SUM(B108:F108)</f>
        <v>72</v>
      </c>
      <c r="H108">
        <f>G108/4</f>
        <v>18</v>
      </c>
    </row>
    <row r="109" spans="1:8" s="6" customFormat="1">
      <c r="A109" s="6" t="s">
        <v>14</v>
      </c>
      <c r="B109" s="7">
        <f>B108/G108</f>
        <v>0.33333333333333331</v>
      </c>
      <c r="C109" s="7">
        <f>C108/G108</f>
        <v>0.25</v>
      </c>
      <c r="D109" s="7">
        <f>D108/G108</f>
        <v>0.41666666666666669</v>
      </c>
      <c r="E109" s="7">
        <f>E108/G108</f>
        <v>0</v>
      </c>
      <c r="F109" s="7">
        <f>F108/G108</f>
        <v>0</v>
      </c>
    </row>
    <row r="111" spans="1:8">
      <c r="A111" s="1" t="s">
        <v>43</v>
      </c>
      <c r="B111">
        <v>0</v>
      </c>
      <c r="C111">
        <v>2</v>
      </c>
      <c r="D111">
        <v>22</v>
      </c>
      <c r="E111">
        <v>0</v>
      </c>
      <c r="F111">
        <v>0</v>
      </c>
      <c r="G111">
        <f>SUM(B111:F111)</f>
        <v>24</v>
      </c>
      <c r="H111">
        <f>G111/4</f>
        <v>6</v>
      </c>
    </row>
    <row r="112" spans="1:8" s="6" customFormat="1">
      <c r="A112" s="6" t="s">
        <v>14</v>
      </c>
      <c r="B112" s="7">
        <f>B111/G111</f>
        <v>0</v>
      </c>
      <c r="C112" s="7">
        <f>C111/G111</f>
        <v>8.3333333333333329E-2</v>
      </c>
      <c r="D112" s="7">
        <f>D111/G111</f>
        <v>0.91666666666666663</v>
      </c>
      <c r="E112" s="7">
        <f>E111/G111</f>
        <v>0</v>
      </c>
      <c r="F112" s="7">
        <f>F111/G111</f>
        <v>0</v>
      </c>
    </row>
    <row r="114" spans="1:8">
      <c r="A114" s="1" t="s">
        <v>44</v>
      </c>
      <c r="B114">
        <v>0</v>
      </c>
      <c r="C114">
        <v>2</v>
      </c>
      <c r="D114">
        <v>22</v>
      </c>
      <c r="E114">
        <v>0</v>
      </c>
      <c r="F114">
        <v>0</v>
      </c>
      <c r="G114">
        <f>SUM(B114:F114)</f>
        <v>24</v>
      </c>
      <c r="H114">
        <f>G114/4</f>
        <v>6</v>
      </c>
    </row>
    <row r="115" spans="1:8" s="6" customFormat="1">
      <c r="A115" s="6" t="s">
        <v>14</v>
      </c>
      <c r="B115" s="7">
        <f>B114/G114</f>
        <v>0</v>
      </c>
      <c r="C115" s="7">
        <f>C114/G114</f>
        <v>8.3333333333333329E-2</v>
      </c>
      <c r="D115" s="7">
        <f>D114/G114</f>
        <v>0.91666666666666663</v>
      </c>
      <c r="E115" s="7">
        <f>E114/G114</f>
        <v>0</v>
      </c>
      <c r="F115" s="7">
        <f>F114/G114</f>
        <v>0</v>
      </c>
    </row>
    <row r="117" spans="1:8">
      <c r="A117" s="1" t="s">
        <v>45</v>
      </c>
      <c r="B117">
        <v>12</v>
      </c>
      <c r="C117">
        <v>12</v>
      </c>
      <c r="D117">
        <v>12</v>
      </c>
      <c r="E117">
        <v>0</v>
      </c>
      <c r="F117">
        <v>0</v>
      </c>
    </row>
    <row r="118" spans="1:8">
      <c r="A118" t="s">
        <v>52</v>
      </c>
      <c r="B118">
        <v>9</v>
      </c>
      <c r="C118">
        <v>6</v>
      </c>
      <c r="D118">
        <v>9</v>
      </c>
      <c r="E118">
        <v>0</v>
      </c>
      <c r="F118">
        <v>0</v>
      </c>
      <c r="G118">
        <f>SUM(B118:F118)</f>
        <v>24</v>
      </c>
      <c r="H118">
        <f>G118/2</f>
        <v>12</v>
      </c>
    </row>
    <row r="119" spans="1:8" s="6" customFormat="1">
      <c r="A119" s="14" t="s">
        <v>70</v>
      </c>
      <c r="B119" s="7">
        <f>B134</f>
        <v>0.27408477842003853</v>
      </c>
      <c r="C119" s="7">
        <f>C118/G118</f>
        <v>0.25</v>
      </c>
      <c r="D119" s="7">
        <f>D118/G118</f>
        <v>0.375</v>
      </c>
      <c r="E119" s="7">
        <f>E118/G118</f>
        <v>0</v>
      </c>
      <c r="F119" s="7">
        <f>F118/G118</f>
        <v>0</v>
      </c>
    </row>
    <row r="121" spans="1:8">
      <c r="A121" s="1" t="s">
        <v>46</v>
      </c>
      <c r="B121">
        <v>10</v>
      </c>
      <c r="C121">
        <v>9</v>
      </c>
      <c r="D121">
        <v>17</v>
      </c>
      <c r="E121">
        <v>0</v>
      </c>
      <c r="F121">
        <v>0</v>
      </c>
    </row>
    <row r="122" spans="1:8">
      <c r="A122" t="s">
        <v>48</v>
      </c>
      <c r="B122">
        <v>10</v>
      </c>
      <c r="C122">
        <v>9</v>
      </c>
      <c r="D122">
        <v>5</v>
      </c>
      <c r="E122">
        <v>0</v>
      </c>
      <c r="F122">
        <v>0</v>
      </c>
      <c r="G122">
        <f>SUM(B122:F122)</f>
        <v>24</v>
      </c>
      <c r="H122">
        <f>G122/2</f>
        <v>12</v>
      </c>
    </row>
    <row r="123" spans="1:8" s="6" customFormat="1">
      <c r="A123" s="14" t="s">
        <v>70</v>
      </c>
      <c r="B123" s="7">
        <f>B122/G122</f>
        <v>0.41666666666666669</v>
      </c>
      <c r="C123" s="7">
        <f>C122/G122</f>
        <v>0.375</v>
      </c>
      <c r="D123" s="7">
        <f>D122/G122</f>
        <v>0.20833333333333334</v>
      </c>
      <c r="E123" s="7">
        <f>E122/G122</f>
        <v>0</v>
      </c>
      <c r="F123" s="7">
        <f>F122/G122</f>
        <v>0</v>
      </c>
    </row>
    <row r="125" spans="1:8">
      <c r="A125" s="1" t="s">
        <v>47</v>
      </c>
      <c r="B125">
        <v>4</v>
      </c>
      <c r="C125">
        <v>6</v>
      </c>
      <c r="D125">
        <v>2</v>
      </c>
      <c r="E125">
        <v>0</v>
      </c>
      <c r="F125">
        <v>0</v>
      </c>
      <c r="G125">
        <f>SUM(B125:F125)</f>
        <v>12</v>
      </c>
      <c r="H125">
        <f>G125/4</f>
        <v>3</v>
      </c>
    </row>
    <row r="126" spans="1:8" s="6" customFormat="1">
      <c r="A126" s="6" t="s">
        <v>14</v>
      </c>
      <c r="B126" s="7">
        <f>B125/G125</f>
        <v>0.33333333333333331</v>
      </c>
      <c r="C126" s="7">
        <f>C125/G125</f>
        <v>0.5</v>
      </c>
      <c r="D126" s="7">
        <f>D125/G125</f>
        <v>0.16666666666666666</v>
      </c>
      <c r="E126" s="7">
        <f>E125/G125</f>
        <v>0</v>
      </c>
      <c r="F126" s="7">
        <f>F125/G125</f>
        <v>0</v>
      </c>
    </row>
    <row r="127" spans="1:8">
      <c r="B127" s="3"/>
      <c r="C127" s="3"/>
      <c r="D127" s="3"/>
      <c r="E127" s="3"/>
      <c r="F127" s="3"/>
    </row>
    <row r="128" spans="1:8">
      <c r="A128" s="1" t="s">
        <v>50</v>
      </c>
      <c r="B128">
        <v>5</v>
      </c>
      <c r="C128">
        <v>6</v>
      </c>
      <c r="D128">
        <v>15</v>
      </c>
      <c r="E128">
        <v>22</v>
      </c>
      <c r="F128">
        <v>0</v>
      </c>
      <c r="G128">
        <f>SUM(B128:F128)</f>
        <v>48</v>
      </c>
      <c r="H128">
        <f>G128/4</f>
        <v>12</v>
      </c>
    </row>
    <row r="129" spans="1:10" s="6" customFormat="1">
      <c r="A129" s="6" t="s">
        <v>14</v>
      </c>
      <c r="B129" s="7">
        <f>B128/G128</f>
        <v>0.10416666666666667</v>
      </c>
      <c r="C129" s="7">
        <f>C128/G128</f>
        <v>0.125</v>
      </c>
      <c r="D129" s="7">
        <f>D128/G128</f>
        <v>0.3125</v>
      </c>
      <c r="E129" s="7">
        <f>E128/G128</f>
        <v>0.45833333333333331</v>
      </c>
      <c r="F129" s="7">
        <f>F128/G128</f>
        <v>0</v>
      </c>
    </row>
    <row r="132" spans="1:10">
      <c r="B132" s="1" t="s">
        <v>54</v>
      </c>
      <c r="C132" s="1" t="s">
        <v>55</v>
      </c>
      <c r="D132" s="1" t="s">
        <v>56</v>
      </c>
      <c r="E132" s="1" t="s">
        <v>57</v>
      </c>
      <c r="F132" s="1" t="s">
        <v>58</v>
      </c>
      <c r="G132" s="1" t="s">
        <v>59</v>
      </c>
      <c r="H132" s="1" t="s">
        <v>60</v>
      </c>
    </row>
    <row r="133" spans="1:10" s="10" customFormat="1">
      <c r="A133" s="13" t="s">
        <v>49</v>
      </c>
      <c r="B133" s="10">
        <f>B128+B125+B122+B118+B114+B111+B108+B105+B102+B99+B96+B93+B90+B87+B84+B81+B75+B71+B68+B65+B62+B59+B56+B53+B49+B46+B42+B39+B35+B32+B26+B23+B20+B16+B13+B10+B4+B29+B7</f>
        <v>569</v>
      </c>
      <c r="C133" s="10">
        <f>C128+C125+C122+C118+C114+C111+C108+C105+C102+C99+C96+C93+C90+C87+C84+C81+C78+C75+C71+C68+C65+C62+C59+C56+C53+C49+C46+C42+C39+C35+C32+C29+C26+C23+C20+C16+C13+C10+C4+C7</f>
        <v>631</v>
      </c>
      <c r="D133" s="26">
        <f>D128+D125+D122+D118+D114+D111+D108+D105+D102+D99+D7+D96+D90+D93+D87+D84+D78+D71+D65+D62+D59+D56+D53+D49+D46+D42+D39+D35+D32+D26+D29+D23+D20+D16+D13+D4+D10</f>
        <v>715</v>
      </c>
      <c r="E133" s="27">
        <f>E128+E125+E122+E118+E114+E111+E108+E105+E102+E99+E7+E96+E93+E90+E87+E84+E81+E78+E75+E71+E68+E65+E62+E59+E56+E53+E52++E49+E46+E45+E42+E39+E38+E35+E32+E29+E26+E23+E20+E19+E16+E13+E10+E4</f>
        <v>69</v>
      </c>
      <c r="F133" s="27">
        <f>F81+F74+F45+F38+F19</f>
        <v>92</v>
      </c>
      <c r="G133" s="10">
        <f>SUM(B133:F133)</f>
        <v>2076</v>
      </c>
      <c r="H133" s="10">
        <f>SUM(H4:H130)</f>
        <v>519</v>
      </c>
    </row>
    <row r="134" spans="1:10" s="8" customFormat="1">
      <c r="A134" s="12" t="s">
        <v>64</v>
      </c>
      <c r="B134" s="9">
        <f>B133/G133</f>
        <v>0.27408477842003853</v>
      </c>
      <c r="C134" s="9">
        <f>C133/G133</f>
        <v>0.30394990366088631</v>
      </c>
      <c r="D134" s="9">
        <f>D133/G133</f>
        <v>0.34441233140655109</v>
      </c>
      <c r="E134" s="9">
        <f>E133/G133</f>
        <v>3.3236994219653176E-2</v>
      </c>
      <c r="F134" s="9">
        <f>F133/G133</f>
        <v>4.4315992292870907E-2</v>
      </c>
    </row>
    <row r="135" spans="1:10">
      <c r="G135" s="1" t="s">
        <v>61</v>
      </c>
    </row>
    <row r="136" spans="1:10" s="10" customFormat="1">
      <c r="G136" s="11">
        <f>B133+C133+D133+E133</f>
        <v>1984</v>
      </c>
      <c r="J136" s="27"/>
    </row>
    <row r="137" spans="1:10" s="8" customFormat="1">
      <c r="A137" s="12" t="s">
        <v>65</v>
      </c>
      <c r="B137" s="9">
        <f>B133/G136</f>
        <v>0.28679435483870969</v>
      </c>
      <c r="C137" s="9">
        <f>C133/G136</f>
        <v>0.31804435483870969</v>
      </c>
      <c r="D137" s="9">
        <f>D133/G136</f>
        <v>0.36038306451612906</v>
      </c>
      <c r="E137" s="9">
        <f>E133/G136</f>
        <v>3.477822580645161E-2</v>
      </c>
      <c r="F137" s="9"/>
    </row>
    <row r="138" spans="1:10">
      <c r="B138" s="4"/>
      <c r="C138" s="4"/>
      <c r="F138" s="1" t="s">
        <v>62</v>
      </c>
      <c r="G138" s="1" t="s">
        <v>63</v>
      </c>
    </row>
    <row r="139" spans="1:10" s="10" customFormat="1">
      <c r="G139" s="11">
        <f>G136+24</f>
        <v>2008</v>
      </c>
    </row>
    <row r="140" spans="1:10" s="8" customFormat="1">
      <c r="A140" s="12" t="s">
        <v>66</v>
      </c>
      <c r="B140" s="9">
        <f>B133/G139</f>
        <v>0.28336653386454186</v>
      </c>
      <c r="C140" s="9">
        <f>C133/G139</f>
        <v>0.31424302788844621</v>
      </c>
      <c r="D140" s="9">
        <f>D133/G139</f>
        <v>0.3560756972111554</v>
      </c>
      <c r="E140" s="9">
        <f>E133/G139</f>
        <v>3.436254980079681E-2</v>
      </c>
      <c r="F140" s="9">
        <f>F133/G139</f>
        <v>4.5816733067729085E-2</v>
      </c>
    </row>
  </sheetData>
  <pageMargins left="0.23622047244094491" right="0.19685039370078741" top="0.37" bottom="0.44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101"/>
  <sheetViews>
    <sheetView tabSelected="1" workbookViewId="0">
      <selection activeCell="E22" sqref="E22"/>
    </sheetView>
  </sheetViews>
  <sheetFormatPr baseColWidth="10" defaultColWidth="9.140625" defaultRowHeight="15.75"/>
  <cols>
    <col min="1" max="1" width="27.42578125" customWidth="1"/>
    <col min="2" max="2" width="8.5703125" customWidth="1"/>
    <col min="3" max="3" width="7.42578125" customWidth="1"/>
    <col min="4" max="4" width="7.85546875" customWidth="1"/>
    <col min="5" max="5" width="7.140625" customWidth="1"/>
    <col min="6" max="6" width="8.28515625" customWidth="1"/>
    <col min="7" max="7" width="7" customWidth="1"/>
    <col min="8" max="8" width="8" customWidth="1"/>
    <col min="9" max="9" width="6.5703125" customWidth="1"/>
    <col min="10" max="10" width="9.42578125" customWidth="1"/>
    <col min="11" max="11" width="6.7109375" customWidth="1"/>
    <col min="12" max="15" width="5.7109375" style="45" customWidth="1"/>
    <col min="16" max="16" width="7.85546875" customWidth="1"/>
    <col min="17" max="17" width="7" style="87" customWidth="1"/>
    <col min="18" max="18" width="11.42578125" style="16" customWidth="1"/>
    <col min="19" max="19" width="8.42578125" style="16" customWidth="1"/>
  </cols>
  <sheetData>
    <row r="1" spans="1:19">
      <c r="B1" s="116" t="s">
        <v>80</v>
      </c>
      <c r="C1" s="117"/>
      <c r="D1" s="117"/>
      <c r="E1" s="117"/>
      <c r="F1" s="117"/>
      <c r="G1" s="117"/>
      <c r="H1" s="117"/>
      <c r="I1" s="117"/>
      <c r="J1" s="117"/>
      <c r="K1" s="118"/>
      <c r="L1" s="39"/>
      <c r="M1" s="39"/>
      <c r="N1" s="39"/>
      <c r="O1" s="39"/>
    </row>
    <row r="2" spans="1:19" s="16" customFormat="1" ht="32.25">
      <c r="B2" s="46" t="s">
        <v>75</v>
      </c>
      <c r="C2" s="18"/>
      <c r="D2" s="29" t="s">
        <v>76</v>
      </c>
      <c r="E2" s="18"/>
      <c r="F2" s="29" t="s">
        <v>77</v>
      </c>
      <c r="G2" s="18"/>
      <c r="H2" s="29" t="s">
        <v>78</v>
      </c>
      <c r="I2" s="30"/>
      <c r="J2" s="115" t="s">
        <v>73</v>
      </c>
      <c r="K2" s="119"/>
      <c r="L2" s="85" t="s">
        <v>1</v>
      </c>
      <c r="M2" s="85" t="s">
        <v>2</v>
      </c>
      <c r="N2" s="85" t="s">
        <v>3</v>
      </c>
      <c r="O2" s="85" t="s">
        <v>71</v>
      </c>
      <c r="P2" s="86" t="s">
        <v>15</v>
      </c>
      <c r="Q2" s="88"/>
      <c r="R2" s="29" t="s">
        <v>72</v>
      </c>
      <c r="S2" s="15" t="s">
        <v>7</v>
      </c>
    </row>
    <row r="3" spans="1:19" ht="33">
      <c r="A3" s="5" t="s">
        <v>0</v>
      </c>
      <c r="B3" s="47"/>
      <c r="C3" s="36" t="s">
        <v>81</v>
      </c>
      <c r="D3" s="16"/>
      <c r="E3" s="36" t="s">
        <v>81</v>
      </c>
      <c r="F3" s="16"/>
      <c r="G3" s="36" t="s">
        <v>81</v>
      </c>
      <c r="H3" s="16"/>
      <c r="I3" s="35" t="s">
        <v>81</v>
      </c>
      <c r="J3" s="105" t="s">
        <v>74</v>
      </c>
      <c r="K3" s="120" t="s">
        <v>79</v>
      </c>
      <c r="L3" s="40"/>
      <c r="M3" s="40"/>
      <c r="N3" s="40"/>
      <c r="O3" s="40"/>
      <c r="P3" s="16"/>
      <c r="Q3" s="36" t="s">
        <v>81</v>
      </c>
    </row>
    <row r="4" spans="1:19">
      <c r="B4" s="47"/>
      <c r="C4" s="55"/>
      <c r="D4" s="16"/>
      <c r="E4" s="55"/>
      <c r="F4" s="16"/>
      <c r="G4" s="55"/>
      <c r="H4" s="16"/>
      <c r="I4" s="62"/>
      <c r="J4" s="106"/>
      <c r="K4" s="121"/>
      <c r="L4" s="37"/>
      <c r="M4" s="37"/>
      <c r="N4" s="37"/>
      <c r="O4" s="37"/>
      <c r="P4" s="16"/>
      <c r="Q4" s="55"/>
    </row>
    <row r="5" spans="1:19">
      <c r="A5" s="1" t="s">
        <v>5</v>
      </c>
      <c r="B5" s="47">
        <v>79</v>
      </c>
      <c r="C5" s="55"/>
      <c r="D5" s="16">
        <v>94</v>
      </c>
      <c r="E5" s="55"/>
      <c r="F5" s="16">
        <v>115</v>
      </c>
      <c r="G5" s="55"/>
      <c r="H5" s="16">
        <v>0</v>
      </c>
      <c r="I5" s="62"/>
      <c r="J5" s="107">
        <f>SUM(B5:I5)</f>
        <v>288</v>
      </c>
      <c r="K5" s="122">
        <f>J5/4</f>
        <v>72</v>
      </c>
      <c r="L5" s="37"/>
      <c r="M5" s="37"/>
      <c r="N5" s="37"/>
      <c r="O5" s="37"/>
      <c r="P5" s="16">
        <v>0</v>
      </c>
      <c r="Q5" s="55"/>
      <c r="R5" s="38">
        <f>SUM(J5,P5)</f>
        <v>288</v>
      </c>
      <c r="S5" s="16">
        <f>R5/4</f>
        <v>72</v>
      </c>
    </row>
    <row r="6" spans="1:19" s="6" customFormat="1">
      <c r="B6" s="48"/>
      <c r="C6" s="56">
        <f>$B5/$J5</f>
        <v>0.27430555555555558</v>
      </c>
      <c r="D6" s="17"/>
      <c r="E6" s="56">
        <f>$D5/$J5</f>
        <v>0.3263888888888889</v>
      </c>
      <c r="F6" s="17"/>
      <c r="G6" s="56">
        <f>$F5/$J5</f>
        <v>0.39930555555555558</v>
      </c>
      <c r="H6" s="17"/>
      <c r="I6" s="63">
        <f>$H5/$J5</f>
        <v>0</v>
      </c>
      <c r="J6" s="108"/>
      <c r="K6" s="123"/>
      <c r="L6" s="41"/>
      <c r="M6" s="41"/>
      <c r="N6" s="41"/>
      <c r="O6" s="41"/>
      <c r="P6" s="17"/>
      <c r="Q6" s="56">
        <f>$P5/$R5</f>
        <v>0</v>
      </c>
      <c r="R6" s="28"/>
      <c r="S6" s="28"/>
    </row>
    <row r="7" spans="1:19">
      <c r="A7" s="1" t="s">
        <v>53</v>
      </c>
      <c r="B7" s="47">
        <v>5</v>
      </c>
      <c r="C7" s="55"/>
      <c r="D7" s="16">
        <v>6</v>
      </c>
      <c r="E7" s="55"/>
      <c r="F7" s="16">
        <v>15</v>
      </c>
      <c r="G7" s="55"/>
      <c r="H7" s="16">
        <v>22</v>
      </c>
      <c r="I7" s="62"/>
      <c r="J7" s="107">
        <f>SUM(B7:I7)</f>
        <v>48</v>
      </c>
      <c r="K7" s="122">
        <f>J7/4</f>
        <v>12</v>
      </c>
      <c r="L7" s="37"/>
      <c r="M7" s="37"/>
      <c r="N7" s="37"/>
      <c r="O7" s="37"/>
      <c r="P7" s="16">
        <v>0</v>
      </c>
      <c r="Q7" s="55"/>
      <c r="R7" s="38">
        <f>SUM(J7,P7)</f>
        <v>48</v>
      </c>
      <c r="S7" s="16">
        <f>R7/4</f>
        <v>12</v>
      </c>
    </row>
    <row r="8" spans="1:19" s="6" customFormat="1">
      <c r="B8" s="48"/>
      <c r="C8" s="56">
        <f>$B7/$J7</f>
        <v>0.10416666666666667</v>
      </c>
      <c r="D8" s="17"/>
      <c r="E8" s="56">
        <f>$D7/$J7</f>
        <v>0.125</v>
      </c>
      <c r="F8" s="17"/>
      <c r="G8" s="56">
        <f>$F7/$J7</f>
        <v>0.3125</v>
      </c>
      <c r="H8" s="17"/>
      <c r="I8" s="63">
        <f>$H7/$J7</f>
        <v>0.45833333333333331</v>
      </c>
      <c r="J8" s="108"/>
      <c r="K8" s="123"/>
      <c r="L8" s="41"/>
      <c r="M8" s="41"/>
      <c r="N8" s="41"/>
      <c r="O8" s="41"/>
      <c r="P8" s="17"/>
      <c r="Q8" s="56">
        <f>$P7/$R7</f>
        <v>0</v>
      </c>
      <c r="R8" s="28"/>
      <c r="S8" s="28"/>
    </row>
    <row r="9" spans="1:19">
      <c r="A9" s="1" t="s">
        <v>8</v>
      </c>
      <c r="B9" s="47">
        <v>31</v>
      </c>
      <c r="C9" s="55"/>
      <c r="D9" s="16">
        <v>24</v>
      </c>
      <c r="E9" s="55"/>
      <c r="F9" s="16">
        <v>17</v>
      </c>
      <c r="G9" s="55"/>
      <c r="H9" s="16">
        <v>0</v>
      </c>
      <c r="I9" s="62"/>
      <c r="J9" s="107">
        <f>SUM(B9:I9)</f>
        <v>72</v>
      </c>
      <c r="K9" s="122">
        <f>J9/4</f>
        <v>18</v>
      </c>
      <c r="L9" s="37"/>
      <c r="M9" s="37"/>
      <c r="N9" s="37"/>
      <c r="O9" s="37"/>
      <c r="P9" s="16">
        <v>0</v>
      </c>
      <c r="Q9" s="55"/>
      <c r="R9" s="38">
        <f>SUM(J9,P9)</f>
        <v>72</v>
      </c>
      <c r="S9" s="16">
        <f>R9/4</f>
        <v>18</v>
      </c>
    </row>
    <row r="10" spans="1:19" s="6" customFormat="1">
      <c r="B10" s="48"/>
      <c r="C10" s="56">
        <f>$B9/$J9</f>
        <v>0.43055555555555558</v>
      </c>
      <c r="D10" s="17"/>
      <c r="E10" s="56">
        <f>$D9/$J9</f>
        <v>0.33333333333333331</v>
      </c>
      <c r="F10" s="17"/>
      <c r="G10" s="56">
        <f>$F9/$J9</f>
        <v>0.2361111111111111</v>
      </c>
      <c r="H10" s="17"/>
      <c r="I10" s="63">
        <f>$H9/$J9</f>
        <v>0</v>
      </c>
      <c r="J10" s="108"/>
      <c r="K10" s="123"/>
      <c r="L10" s="41"/>
      <c r="M10" s="41"/>
      <c r="N10" s="41"/>
      <c r="O10" s="41"/>
      <c r="P10" s="17"/>
      <c r="Q10" s="56">
        <f>$P9/$R9</f>
        <v>0</v>
      </c>
      <c r="R10" s="28"/>
      <c r="S10" s="28"/>
    </row>
    <row r="11" spans="1:19">
      <c r="A11" s="1" t="s">
        <v>9</v>
      </c>
      <c r="B11" s="47">
        <v>52</v>
      </c>
      <c r="C11" s="55"/>
      <c r="D11" s="16">
        <v>25</v>
      </c>
      <c r="E11" s="55"/>
      <c r="F11" s="16">
        <v>19</v>
      </c>
      <c r="G11" s="55"/>
      <c r="H11" s="16">
        <v>0</v>
      </c>
      <c r="I11" s="62"/>
      <c r="J11" s="107">
        <f>SUM(B11:I11)</f>
        <v>96</v>
      </c>
      <c r="K11" s="122">
        <f>J11/4</f>
        <v>24</v>
      </c>
      <c r="L11" s="37"/>
      <c r="M11" s="37"/>
      <c r="N11" s="37"/>
      <c r="O11" s="37"/>
      <c r="P11" s="16">
        <v>0</v>
      </c>
      <c r="Q11" s="55"/>
      <c r="R11" s="38">
        <f>SUM(J11,P11)</f>
        <v>96</v>
      </c>
      <c r="S11" s="16">
        <f>R11/4</f>
        <v>24</v>
      </c>
    </row>
    <row r="12" spans="1:19" s="6" customFormat="1">
      <c r="B12" s="48"/>
      <c r="C12" s="56">
        <f>$B11/$J11</f>
        <v>0.54166666666666663</v>
      </c>
      <c r="D12" s="17"/>
      <c r="E12" s="56">
        <f>$D11/$J11</f>
        <v>0.26041666666666669</v>
      </c>
      <c r="F12" s="17"/>
      <c r="G12" s="56">
        <f>$F11/$J11</f>
        <v>0.19791666666666666</v>
      </c>
      <c r="H12" s="17"/>
      <c r="I12" s="63">
        <f>$H11/$J11</f>
        <v>0</v>
      </c>
      <c r="J12" s="108"/>
      <c r="K12" s="123"/>
      <c r="L12" s="41"/>
      <c r="M12" s="41"/>
      <c r="N12" s="41"/>
      <c r="O12" s="41"/>
      <c r="P12" s="17"/>
      <c r="Q12" s="56">
        <f>$P11/$R11</f>
        <v>0</v>
      </c>
      <c r="R12" s="28"/>
      <c r="S12" s="28"/>
    </row>
    <row r="13" spans="1:19">
      <c r="A13" s="68" t="s">
        <v>10</v>
      </c>
      <c r="B13" s="47">
        <v>9</v>
      </c>
      <c r="C13" s="55"/>
      <c r="D13" s="16">
        <v>6</v>
      </c>
      <c r="E13" s="55"/>
      <c r="F13" s="16">
        <v>5</v>
      </c>
      <c r="G13" s="55"/>
      <c r="H13" s="16">
        <v>0</v>
      </c>
      <c r="I13" s="62"/>
      <c r="J13" s="107">
        <f>SUM(B13:I13)</f>
        <v>20</v>
      </c>
      <c r="K13" s="122">
        <f>J13/4</f>
        <v>5</v>
      </c>
      <c r="L13" s="37"/>
      <c r="M13" s="37"/>
      <c r="N13" s="37"/>
      <c r="O13" s="37"/>
      <c r="P13" s="81">
        <v>8</v>
      </c>
      <c r="Q13" s="55"/>
      <c r="R13" s="104">
        <f>SUM(J13,P13)</f>
        <v>28</v>
      </c>
      <c r="S13" s="81">
        <f>R13/4</f>
        <v>7</v>
      </c>
    </row>
    <row r="14" spans="1:19" s="6" customFormat="1">
      <c r="B14" s="48"/>
      <c r="C14" s="56">
        <f>$B13/$J13</f>
        <v>0.45</v>
      </c>
      <c r="D14" s="17"/>
      <c r="E14" s="56">
        <f>$D13/$J13</f>
        <v>0.3</v>
      </c>
      <c r="F14" s="17"/>
      <c r="G14" s="56">
        <f>$F13/$J13</f>
        <v>0.25</v>
      </c>
      <c r="H14" s="17"/>
      <c r="I14" s="63">
        <f>$H13/$J13</f>
        <v>0</v>
      </c>
      <c r="J14" s="108"/>
      <c r="K14" s="123"/>
      <c r="L14" s="41"/>
      <c r="M14" s="41"/>
      <c r="N14" s="41"/>
      <c r="O14" s="41"/>
      <c r="P14" s="17"/>
      <c r="Q14" s="56">
        <f>$P13/$R13</f>
        <v>0.2857142857142857</v>
      </c>
      <c r="R14" s="28"/>
      <c r="S14" s="28"/>
    </row>
    <row r="15" spans="1:19">
      <c r="A15" s="67" t="s">
        <v>11</v>
      </c>
      <c r="B15" s="47">
        <v>2</v>
      </c>
      <c r="C15" s="55"/>
      <c r="D15" s="16">
        <v>3</v>
      </c>
      <c r="E15" s="55"/>
      <c r="F15" s="16">
        <v>9</v>
      </c>
      <c r="G15" s="55"/>
      <c r="H15" s="16">
        <v>0</v>
      </c>
      <c r="I15" s="62"/>
      <c r="J15" s="107">
        <f>SUM(B15:I15)</f>
        <v>14</v>
      </c>
      <c r="K15" s="122"/>
      <c r="L15" s="37"/>
      <c r="M15" s="37"/>
      <c r="N15" s="37"/>
      <c r="O15" s="37"/>
      <c r="P15" s="16">
        <v>34</v>
      </c>
      <c r="Q15" s="66"/>
      <c r="R15" s="38">
        <f>SUM(J15,P15)</f>
        <v>48</v>
      </c>
      <c r="S15" s="16">
        <f>R15/4</f>
        <v>12</v>
      </c>
    </row>
    <row r="16" spans="1:19" s="6" customFormat="1">
      <c r="B16" s="48"/>
      <c r="C16" s="56">
        <f>$B15/$J15</f>
        <v>0.14285714285714285</v>
      </c>
      <c r="D16" s="17"/>
      <c r="E16" s="56">
        <f>$D15/$J15</f>
        <v>0.21428571428571427</v>
      </c>
      <c r="F16" s="17"/>
      <c r="G16" s="56">
        <f>$F15/$J15</f>
        <v>0.6428571428571429</v>
      </c>
      <c r="H16" s="17"/>
      <c r="I16" s="63">
        <f>$H15/$J15</f>
        <v>0</v>
      </c>
      <c r="J16" s="108"/>
      <c r="K16" s="123"/>
      <c r="L16" s="41"/>
      <c r="M16" s="41"/>
      <c r="N16" s="41"/>
      <c r="O16" s="41"/>
      <c r="P16" s="17"/>
      <c r="Q16" s="56">
        <f>$P15/$R15</f>
        <v>0.70833333333333337</v>
      </c>
      <c r="R16" s="28"/>
      <c r="S16" s="28"/>
    </row>
    <row r="17" spans="1:19">
      <c r="A17" s="1" t="s">
        <v>12</v>
      </c>
      <c r="B17" s="47">
        <v>6</v>
      </c>
      <c r="C17" s="55"/>
      <c r="D17" s="16">
        <v>4</v>
      </c>
      <c r="E17" s="55"/>
      <c r="F17" s="16">
        <v>6</v>
      </c>
      <c r="G17" s="55"/>
      <c r="H17" s="16">
        <v>0</v>
      </c>
      <c r="I17" s="62"/>
      <c r="J17" s="107">
        <f>SUM(B17:I17)</f>
        <v>16</v>
      </c>
      <c r="K17" s="122">
        <f>J17/4</f>
        <v>4</v>
      </c>
      <c r="L17" s="37"/>
      <c r="M17" s="37"/>
      <c r="N17" s="37"/>
      <c r="O17" s="37"/>
      <c r="P17" s="16">
        <v>0</v>
      </c>
      <c r="Q17" s="55"/>
      <c r="R17" s="38">
        <f>SUM(J17,P17)</f>
        <v>16</v>
      </c>
      <c r="S17" s="16">
        <f>R17/4</f>
        <v>4</v>
      </c>
    </row>
    <row r="18" spans="1:19" s="6" customFormat="1">
      <c r="B18" s="48"/>
      <c r="C18" s="56">
        <f>$B17/$J17</f>
        <v>0.375</v>
      </c>
      <c r="D18" s="17"/>
      <c r="E18" s="56">
        <f>$D17/$J17</f>
        <v>0.25</v>
      </c>
      <c r="F18" s="17"/>
      <c r="G18" s="56">
        <f>$F17/$J17</f>
        <v>0.375</v>
      </c>
      <c r="H18" s="17"/>
      <c r="I18" s="63">
        <f>$H17/$J17</f>
        <v>0</v>
      </c>
      <c r="J18" s="108"/>
      <c r="K18" s="123"/>
      <c r="L18" s="41"/>
      <c r="M18" s="41"/>
      <c r="N18" s="41"/>
      <c r="O18" s="41"/>
      <c r="P18" s="17"/>
      <c r="Q18" s="56">
        <f>$P17/$R17</f>
        <v>0</v>
      </c>
      <c r="R18" s="28"/>
      <c r="S18" s="28"/>
    </row>
    <row r="19" spans="1:19">
      <c r="A19" s="1" t="s">
        <v>13</v>
      </c>
      <c r="B19" s="47">
        <v>35</v>
      </c>
      <c r="C19" s="55"/>
      <c r="D19" s="16">
        <v>41</v>
      </c>
      <c r="E19" s="55"/>
      <c r="F19" s="16">
        <v>44</v>
      </c>
      <c r="G19" s="55"/>
      <c r="H19" s="16">
        <v>0</v>
      </c>
      <c r="I19" s="62"/>
      <c r="J19" s="107">
        <f>SUM(B19:I19)</f>
        <v>120</v>
      </c>
      <c r="K19" s="122">
        <f>J19/4</f>
        <v>30</v>
      </c>
      <c r="L19" s="37"/>
      <c r="M19" s="37"/>
      <c r="N19" s="37"/>
      <c r="O19" s="37"/>
      <c r="P19" s="16">
        <v>0</v>
      </c>
      <c r="Q19" s="55"/>
      <c r="R19" s="38">
        <f>SUM(J19,P19)</f>
        <v>120</v>
      </c>
      <c r="S19" s="16">
        <f>R19/4</f>
        <v>30</v>
      </c>
    </row>
    <row r="20" spans="1:19" s="6" customFormat="1">
      <c r="B20" s="48"/>
      <c r="C20" s="56">
        <f>$B19/$J19</f>
        <v>0.29166666666666669</v>
      </c>
      <c r="D20" s="17"/>
      <c r="E20" s="56">
        <f>$D19/$J19</f>
        <v>0.34166666666666667</v>
      </c>
      <c r="F20" s="17"/>
      <c r="G20" s="56">
        <f>$F19/$J19</f>
        <v>0.36666666666666664</v>
      </c>
      <c r="H20" s="17"/>
      <c r="I20" s="63">
        <f>$H19/$J19</f>
        <v>0</v>
      </c>
      <c r="J20" s="108"/>
      <c r="K20" s="123"/>
      <c r="L20" s="41"/>
      <c r="M20" s="41"/>
      <c r="N20" s="41"/>
      <c r="O20" s="41"/>
      <c r="P20" s="17"/>
      <c r="Q20" s="56">
        <f>$P19/$R19</f>
        <v>0</v>
      </c>
      <c r="R20" s="28"/>
      <c r="S20" s="28"/>
    </row>
    <row r="21" spans="1:19">
      <c r="A21" s="1" t="s">
        <v>16</v>
      </c>
      <c r="B21" s="47">
        <v>6</v>
      </c>
      <c r="C21" s="55"/>
      <c r="D21" s="16">
        <v>5</v>
      </c>
      <c r="E21" s="55"/>
      <c r="F21" s="16">
        <v>15</v>
      </c>
      <c r="G21" s="55"/>
      <c r="H21" s="16">
        <v>22</v>
      </c>
      <c r="I21" s="62"/>
      <c r="J21" s="107">
        <f>SUM(B21:I21)</f>
        <v>48</v>
      </c>
      <c r="K21" s="122">
        <f>J21/4</f>
        <v>12</v>
      </c>
      <c r="L21" s="37"/>
      <c r="M21" s="37"/>
      <c r="N21" s="37"/>
      <c r="O21" s="37"/>
      <c r="P21" s="16">
        <v>0</v>
      </c>
      <c r="Q21" s="55"/>
      <c r="R21" s="38">
        <f>SUM(J21,P21)</f>
        <v>48</v>
      </c>
      <c r="S21" s="16">
        <f>R21/4</f>
        <v>12</v>
      </c>
    </row>
    <row r="22" spans="1:19" s="6" customFormat="1">
      <c r="B22" s="48"/>
      <c r="C22" s="56">
        <f>$B21/$J21</f>
        <v>0.125</v>
      </c>
      <c r="D22" s="17"/>
      <c r="E22" s="56">
        <f>$D21/$J21</f>
        <v>0.10416666666666667</v>
      </c>
      <c r="F22" s="17"/>
      <c r="G22" s="56">
        <f>$F21/$J21</f>
        <v>0.3125</v>
      </c>
      <c r="H22" s="17"/>
      <c r="I22" s="63">
        <f>$H21/$J21</f>
        <v>0.45833333333333331</v>
      </c>
      <c r="J22" s="108"/>
      <c r="K22" s="123"/>
      <c r="L22" s="41"/>
      <c r="M22" s="41"/>
      <c r="N22" s="41"/>
      <c r="O22" s="41"/>
      <c r="P22" s="17"/>
      <c r="Q22" s="56">
        <f>$P21/$R21</f>
        <v>0</v>
      </c>
      <c r="R22" s="28"/>
      <c r="S22" s="28"/>
    </row>
    <row r="23" spans="1:19">
      <c r="A23" s="1" t="s">
        <v>17</v>
      </c>
      <c r="B23" s="47">
        <v>22</v>
      </c>
      <c r="C23" s="55"/>
      <c r="D23" s="16">
        <v>24</v>
      </c>
      <c r="E23" s="55"/>
      <c r="F23" s="16">
        <v>26</v>
      </c>
      <c r="G23" s="55"/>
      <c r="H23" s="16">
        <v>0</v>
      </c>
      <c r="I23" s="62"/>
      <c r="J23" s="107">
        <f>SUM(B23:I23)</f>
        <v>72</v>
      </c>
      <c r="K23" s="122">
        <f>J23/4</f>
        <v>18</v>
      </c>
      <c r="L23" s="37"/>
      <c r="M23" s="37"/>
      <c r="N23" s="37"/>
      <c r="O23" s="37"/>
      <c r="P23" s="16">
        <v>0</v>
      </c>
      <c r="Q23" s="55"/>
      <c r="R23" s="38">
        <f>SUM(J23,P23)</f>
        <v>72</v>
      </c>
      <c r="S23" s="16">
        <f>R23/4</f>
        <v>18</v>
      </c>
    </row>
    <row r="24" spans="1:19" s="6" customFormat="1">
      <c r="B24" s="48"/>
      <c r="C24" s="56">
        <f>$B23/$J23</f>
        <v>0.30555555555555558</v>
      </c>
      <c r="D24" s="17"/>
      <c r="E24" s="56">
        <f>$D23/$J23</f>
        <v>0.33333333333333331</v>
      </c>
      <c r="F24" s="17"/>
      <c r="G24" s="56">
        <f>$F23/$J23</f>
        <v>0.3611111111111111</v>
      </c>
      <c r="H24" s="17"/>
      <c r="I24" s="63">
        <f>$H23/$J23</f>
        <v>0</v>
      </c>
      <c r="J24" s="108"/>
      <c r="K24" s="123"/>
      <c r="L24" s="41"/>
      <c r="M24" s="41"/>
      <c r="N24" s="41"/>
      <c r="O24" s="41"/>
      <c r="P24" s="17"/>
      <c r="Q24" s="56">
        <f>$P23/$R23</f>
        <v>0</v>
      </c>
      <c r="R24" s="28"/>
      <c r="S24" s="28"/>
    </row>
    <row r="25" spans="1:19">
      <c r="A25" s="1" t="s">
        <v>18</v>
      </c>
      <c r="B25" s="47">
        <v>18</v>
      </c>
      <c r="C25" s="55"/>
      <c r="D25" s="16">
        <v>17</v>
      </c>
      <c r="E25" s="55"/>
      <c r="F25" s="16">
        <v>10</v>
      </c>
      <c r="G25" s="55"/>
      <c r="H25" s="16">
        <v>3</v>
      </c>
      <c r="I25" s="62"/>
      <c r="J25" s="107">
        <f>SUM(B25:I25)</f>
        <v>48</v>
      </c>
      <c r="K25" s="122">
        <f>J25/4</f>
        <v>12</v>
      </c>
      <c r="L25" s="37"/>
      <c r="M25" s="37"/>
      <c r="N25" s="37"/>
      <c r="O25" s="37"/>
      <c r="P25" s="16">
        <v>0</v>
      </c>
      <c r="Q25" s="55"/>
      <c r="R25" s="38">
        <f>SUM(J25,P25)</f>
        <v>48</v>
      </c>
      <c r="S25" s="16">
        <f>R25/4</f>
        <v>12</v>
      </c>
    </row>
    <row r="26" spans="1:19" s="6" customFormat="1">
      <c r="B26" s="48"/>
      <c r="C26" s="56">
        <f>$B25/$J25</f>
        <v>0.375</v>
      </c>
      <c r="D26" s="17"/>
      <c r="E26" s="56">
        <f>$D25/$J25</f>
        <v>0.35416666666666669</v>
      </c>
      <c r="F26" s="17"/>
      <c r="G26" s="56">
        <f>$F25/$J25</f>
        <v>0.20833333333333334</v>
      </c>
      <c r="H26" s="17"/>
      <c r="I26" s="63">
        <f>$H25/$J25</f>
        <v>6.25E-2</v>
      </c>
      <c r="J26" s="108"/>
      <c r="K26" s="123"/>
      <c r="L26" s="41"/>
      <c r="M26" s="41"/>
      <c r="N26" s="41"/>
      <c r="O26" s="41"/>
      <c r="P26" s="17"/>
      <c r="Q26" s="56">
        <f>$P25/$R25</f>
        <v>0</v>
      </c>
      <c r="R26" s="28"/>
      <c r="S26" s="28"/>
    </row>
    <row r="27" spans="1:19">
      <c r="A27" s="67" t="s">
        <v>19</v>
      </c>
      <c r="B27" s="47">
        <v>19</v>
      </c>
      <c r="C27" s="55"/>
      <c r="D27" s="16">
        <v>17</v>
      </c>
      <c r="E27" s="55"/>
      <c r="F27" s="16">
        <v>12</v>
      </c>
      <c r="G27" s="55"/>
      <c r="H27" s="16">
        <v>0</v>
      </c>
      <c r="I27" s="62"/>
      <c r="J27" s="107">
        <f>SUM(B27:I27)</f>
        <v>48</v>
      </c>
      <c r="K27" s="122">
        <f>J27/4</f>
        <v>12</v>
      </c>
      <c r="L27" s="37"/>
      <c r="M27" s="37"/>
      <c r="N27" s="37"/>
      <c r="O27" s="37"/>
      <c r="P27" s="16">
        <v>24</v>
      </c>
      <c r="Q27" s="66"/>
      <c r="R27" s="38">
        <f>SUM(J27,P27)</f>
        <v>72</v>
      </c>
      <c r="S27" s="16">
        <f>R27/4</f>
        <v>18</v>
      </c>
    </row>
    <row r="28" spans="1:19" s="6" customFormat="1">
      <c r="B28" s="48"/>
      <c r="C28" s="56">
        <f>$B27/$J27</f>
        <v>0.39583333333333331</v>
      </c>
      <c r="D28" s="17"/>
      <c r="E28" s="56">
        <f>$D27/$J27</f>
        <v>0.35416666666666669</v>
      </c>
      <c r="F28" s="17"/>
      <c r="G28" s="56">
        <f>$F27/$J27</f>
        <v>0.25</v>
      </c>
      <c r="H28" s="17"/>
      <c r="I28" s="63">
        <f>$H27/$J27</f>
        <v>0</v>
      </c>
      <c r="J28" s="108"/>
      <c r="K28" s="123"/>
      <c r="L28" s="41"/>
      <c r="M28" s="41"/>
      <c r="N28" s="41"/>
      <c r="O28" s="41"/>
      <c r="P28" s="17"/>
      <c r="Q28" s="56">
        <f>$P27/$R27</f>
        <v>0.33333333333333331</v>
      </c>
      <c r="R28" s="28"/>
      <c r="S28" s="28"/>
    </row>
    <row r="29" spans="1:19">
      <c r="A29" s="1" t="s">
        <v>17</v>
      </c>
      <c r="B29" s="47">
        <v>22</v>
      </c>
      <c r="C29" s="55"/>
      <c r="D29" s="16">
        <v>24</v>
      </c>
      <c r="E29" s="55"/>
      <c r="F29" s="16">
        <v>26</v>
      </c>
      <c r="G29" s="55"/>
      <c r="H29" s="16">
        <v>0</v>
      </c>
      <c r="I29" s="62"/>
      <c r="J29" s="107">
        <f>SUM(B29:I29)</f>
        <v>72</v>
      </c>
      <c r="K29" s="122">
        <f>J29/4</f>
        <v>18</v>
      </c>
      <c r="L29" s="37"/>
      <c r="M29" s="37"/>
      <c r="N29" s="37"/>
      <c r="O29" s="37"/>
      <c r="P29" s="16">
        <v>0</v>
      </c>
      <c r="Q29" s="55"/>
      <c r="R29" s="38">
        <f>SUM(J29,P29)</f>
        <v>72</v>
      </c>
      <c r="S29" s="16">
        <f>R29/4</f>
        <v>18</v>
      </c>
    </row>
    <row r="30" spans="1:19" s="6" customFormat="1">
      <c r="B30" s="48"/>
      <c r="C30" s="56">
        <f>$B29/$J29</f>
        <v>0.30555555555555558</v>
      </c>
      <c r="D30" s="17"/>
      <c r="E30" s="56">
        <f>$D29/$J29</f>
        <v>0.33333333333333331</v>
      </c>
      <c r="F30" s="17"/>
      <c r="G30" s="56">
        <f>$F29/$J29</f>
        <v>0.3611111111111111</v>
      </c>
      <c r="H30" s="17"/>
      <c r="I30" s="63">
        <f>$H29/$J29</f>
        <v>0</v>
      </c>
      <c r="J30" s="108"/>
      <c r="K30" s="123"/>
      <c r="L30" s="41"/>
      <c r="M30" s="41"/>
      <c r="N30" s="41"/>
      <c r="O30" s="41"/>
      <c r="P30" s="17"/>
      <c r="Q30" s="56">
        <f>$P29/$R29</f>
        <v>0</v>
      </c>
      <c r="R30" s="28"/>
      <c r="S30" s="28"/>
    </row>
    <row r="31" spans="1:19">
      <c r="A31" s="67" t="s">
        <v>22</v>
      </c>
      <c r="B31" s="47">
        <v>9</v>
      </c>
      <c r="C31" s="55"/>
      <c r="D31" s="16">
        <v>10</v>
      </c>
      <c r="E31" s="55"/>
      <c r="F31" s="16">
        <v>21</v>
      </c>
      <c r="G31" s="55"/>
      <c r="H31" s="16">
        <v>0</v>
      </c>
      <c r="I31" s="62"/>
      <c r="J31" s="107">
        <f>SUM(B31:I31)</f>
        <v>40</v>
      </c>
      <c r="K31" s="122">
        <f>J31/4</f>
        <v>10</v>
      </c>
      <c r="L31" s="37"/>
      <c r="M31" s="37"/>
      <c r="N31" s="37"/>
      <c r="O31" s="37"/>
      <c r="P31" s="16">
        <v>8</v>
      </c>
      <c r="Q31" s="66"/>
      <c r="R31" s="38">
        <f>SUM(J31,P31)</f>
        <v>48</v>
      </c>
      <c r="S31" s="16">
        <f>R31/4</f>
        <v>12</v>
      </c>
    </row>
    <row r="32" spans="1:19" s="6" customFormat="1">
      <c r="A32" s="14"/>
      <c r="B32" s="48"/>
      <c r="C32" s="56">
        <f>$B31/$J31</f>
        <v>0.22500000000000001</v>
      </c>
      <c r="D32" s="17"/>
      <c r="E32" s="56">
        <f>$D31/$J31</f>
        <v>0.25</v>
      </c>
      <c r="F32" s="17"/>
      <c r="G32" s="56">
        <f>$F31/$J31</f>
        <v>0.52500000000000002</v>
      </c>
      <c r="H32" s="17"/>
      <c r="I32" s="63">
        <f>$H31/$J31</f>
        <v>0</v>
      </c>
      <c r="J32" s="108"/>
      <c r="K32" s="123"/>
      <c r="L32" s="41"/>
      <c r="M32" s="41"/>
      <c r="N32" s="41"/>
      <c r="O32" s="41"/>
      <c r="P32" s="17"/>
      <c r="Q32" s="56">
        <f>$P31/$R31</f>
        <v>0.16666666666666666</v>
      </c>
      <c r="R32" s="28"/>
      <c r="S32" s="28"/>
    </row>
    <row r="33" spans="1:19">
      <c r="A33" s="1" t="s">
        <v>23</v>
      </c>
      <c r="B33" s="47">
        <v>10</v>
      </c>
      <c r="C33" s="55"/>
      <c r="D33" s="16">
        <v>14</v>
      </c>
      <c r="E33" s="55"/>
      <c r="F33" s="16">
        <v>24</v>
      </c>
      <c r="G33" s="55"/>
      <c r="H33" s="16">
        <v>0</v>
      </c>
      <c r="I33" s="62"/>
      <c r="J33" s="107">
        <f>SUM(B33:I33)</f>
        <v>48</v>
      </c>
      <c r="K33" s="122">
        <f>J33/4</f>
        <v>12</v>
      </c>
      <c r="L33" s="37"/>
      <c r="M33" s="37"/>
      <c r="N33" s="37"/>
      <c r="O33" s="37"/>
      <c r="P33" s="16">
        <v>0</v>
      </c>
      <c r="Q33" s="55"/>
      <c r="R33" s="38">
        <f>SUM(J33,P33)</f>
        <v>48</v>
      </c>
      <c r="S33" s="16">
        <f>R33/4</f>
        <v>12</v>
      </c>
    </row>
    <row r="34" spans="1:19" s="6" customFormat="1">
      <c r="B34" s="48"/>
      <c r="C34" s="56">
        <f>$B33/$J33</f>
        <v>0.20833333333333334</v>
      </c>
      <c r="D34" s="17"/>
      <c r="E34" s="56">
        <f>$D33/$J33</f>
        <v>0.29166666666666669</v>
      </c>
      <c r="F34" s="17"/>
      <c r="G34" s="56">
        <f>$F33/$J33</f>
        <v>0.5</v>
      </c>
      <c r="H34" s="17"/>
      <c r="I34" s="63">
        <f>$H33/$J33</f>
        <v>0</v>
      </c>
      <c r="J34" s="108"/>
      <c r="K34" s="123"/>
      <c r="L34" s="41"/>
      <c r="M34" s="41"/>
      <c r="N34" s="41"/>
      <c r="O34" s="41"/>
      <c r="P34" s="17"/>
      <c r="Q34" s="56">
        <f>$P33/$R33</f>
        <v>0</v>
      </c>
      <c r="R34" s="28"/>
      <c r="S34" s="28"/>
    </row>
    <row r="35" spans="1:19">
      <c r="A35" s="67" t="s">
        <v>24</v>
      </c>
      <c r="B35" s="47">
        <v>77</v>
      </c>
      <c r="C35" s="55"/>
      <c r="D35" s="16">
        <v>97</v>
      </c>
      <c r="E35" s="55"/>
      <c r="F35" s="16">
        <v>114</v>
      </c>
      <c r="G35" s="55"/>
      <c r="H35" s="16">
        <v>0</v>
      </c>
      <c r="I35" s="62"/>
      <c r="J35" s="107">
        <f>SUM(B35:I35)</f>
        <v>288</v>
      </c>
      <c r="K35" s="122">
        <f>J35/4</f>
        <v>72</v>
      </c>
      <c r="L35" s="37">
        <v>4</v>
      </c>
      <c r="M35" s="37">
        <v>3</v>
      </c>
      <c r="N35" s="37">
        <v>9</v>
      </c>
      <c r="O35" s="37">
        <v>0</v>
      </c>
      <c r="P35" s="15">
        <v>1</v>
      </c>
      <c r="Q35" s="66"/>
      <c r="R35" s="38">
        <f>SUM(J35,L35:P35)</f>
        <v>305</v>
      </c>
      <c r="S35" s="38">
        <f>SUM(K35+P35)</f>
        <v>73</v>
      </c>
    </row>
    <row r="36" spans="1:19" s="6" customFormat="1">
      <c r="A36" s="14"/>
      <c r="B36" s="48"/>
      <c r="C36" s="56">
        <f>$B35/$J35</f>
        <v>0.2673611111111111</v>
      </c>
      <c r="D36" s="17"/>
      <c r="E36" s="56">
        <f>$D35/$J35</f>
        <v>0.33680555555555558</v>
      </c>
      <c r="F36" s="17"/>
      <c r="G36" s="56">
        <f>$F35/$J35</f>
        <v>0.39583333333333331</v>
      </c>
      <c r="H36" s="17"/>
      <c r="I36" s="63">
        <f>$H35/$J35</f>
        <v>0</v>
      </c>
      <c r="J36" s="108"/>
      <c r="K36" s="123"/>
      <c r="L36" s="41"/>
      <c r="M36" s="41"/>
      <c r="N36" s="41"/>
      <c r="O36" s="41"/>
      <c r="P36" s="17"/>
      <c r="Q36" s="56">
        <f>$P35/$R35</f>
        <v>3.2786885245901639E-3</v>
      </c>
      <c r="R36" s="28"/>
      <c r="S36" s="28"/>
    </row>
    <row r="37" spans="1:19">
      <c r="A37" s="1" t="s">
        <v>25</v>
      </c>
      <c r="B37" s="47">
        <v>2</v>
      </c>
      <c r="C37" s="55"/>
      <c r="D37" s="16">
        <v>11</v>
      </c>
      <c r="E37" s="55"/>
      <c r="F37" s="16">
        <v>3</v>
      </c>
      <c r="G37" s="55"/>
      <c r="H37" s="16">
        <v>0</v>
      </c>
      <c r="I37" s="62"/>
      <c r="J37" s="107">
        <f>SUM(B37:I37)</f>
        <v>16</v>
      </c>
      <c r="K37" s="122">
        <f>J37/4</f>
        <v>4</v>
      </c>
      <c r="L37" s="37"/>
      <c r="M37" s="37"/>
      <c r="N37" s="37"/>
      <c r="O37" s="37"/>
      <c r="P37" s="16">
        <v>0</v>
      </c>
      <c r="Q37" s="55"/>
      <c r="R37" s="38">
        <f>SUM(J37,P37)</f>
        <v>16</v>
      </c>
      <c r="S37" s="16">
        <f>R37/4</f>
        <v>4</v>
      </c>
    </row>
    <row r="38" spans="1:19" s="6" customFormat="1">
      <c r="B38" s="48"/>
      <c r="C38" s="56">
        <f>$B37/$J37</f>
        <v>0.125</v>
      </c>
      <c r="D38" s="17"/>
      <c r="E38" s="56">
        <f>$D37/$J37</f>
        <v>0.6875</v>
      </c>
      <c r="F38" s="17"/>
      <c r="G38" s="56">
        <f>$F37/$J37</f>
        <v>0.1875</v>
      </c>
      <c r="H38" s="17"/>
      <c r="I38" s="63">
        <f>$H37/$J37</f>
        <v>0</v>
      </c>
      <c r="J38" s="108"/>
      <c r="K38" s="123"/>
      <c r="L38" s="41"/>
      <c r="M38" s="41"/>
      <c r="N38" s="41"/>
      <c r="O38" s="41"/>
      <c r="P38" s="17"/>
      <c r="Q38" s="56">
        <f>$P37/$R37</f>
        <v>0</v>
      </c>
      <c r="R38" s="28"/>
      <c r="S38" s="28"/>
    </row>
    <row r="39" spans="1:19">
      <c r="A39" s="1" t="s">
        <v>26</v>
      </c>
      <c r="B39" s="47">
        <v>17</v>
      </c>
      <c r="C39" s="55"/>
      <c r="D39" s="16">
        <v>10</v>
      </c>
      <c r="E39" s="55"/>
      <c r="F39" s="16">
        <v>21</v>
      </c>
      <c r="G39" s="55"/>
      <c r="H39" s="16">
        <v>0</v>
      </c>
      <c r="I39" s="62"/>
      <c r="J39" s="107">
        <f>SUM(B39:I39)</f>
        <v>48</v>
      </c>
      <c r="K39" s="122">
        <f>J39/4</f>
        <v>12</v>
      </c>
      <c r="L39" s="37"/>
      <c r="M39" s="37"/>
      <c r="N39" s="37"/>
      <c r="O39" s="37"/>
      <c r="P39" s="16">
        <v>0</v>
      </c>
      <c r="Q39" s="55"/>
      <c r="R39" s="38">
        <f>SUM(J39,P39)</f>
        <v>48</v>
      </c>
      <c r="S39" s="16">
        <f>R39/4</f>
        <v>12</v>
      </c>
    </row>
    <row r="40" spans="1:19" s="6" customFormat="1">
      <c r="B40" s="48"/>
      <c r="C40" s="56">
        <f>$B39/$J39</f>
        <v>0.35416666666666669</v>
      </c>
      <c r="D40" s="17"/>
      <c r="E40" s="56">
        <f>$D39/$J39</f>
        <v>0.20833333333333334</v>
      </c>
      <c r="F40" s="17"/>
      <c r="G40" s="56">
        <f>$F39/$J39</f>
        <v>0.4375</v>
      </c>
      <c r="H40" s="17"/>
      <c r="I40" s="63">
        <f>$H39/$J39</f>
        <v>0</v>
      </c>
      <c r="J40" s="108"/>
      <c r="K40" s="123"/>
      <c r="L40" s="41"/>
      <c r="M40" s="41"/>
      <c r="N40" s="41"/>
      <c r="O40" s="41"/>
      <c r="P40" s="17"/>
      <c r="Q40" s="56">
        <f>$P39/$R39</f>
        <v>0</v>
      </c>
      <c r="R40" s="28"/>
      <c r="S40" s="28"/>
    </row>
    <row r="41" spans="1:19">
      <c r="A41" s="1" t="s">
        <v>27</v>
      </c>
      <c r="B41" s="47">
        <v>6</v>
      </c>
      <c r="C41" s="55"/>
      <c r="D41" s="16">
        <v>8</v>
      </c>
      <c r="E41" s="55"/>
      <c r="F41" s="16">
        <v>10</v>
      </c>
      <c r="G41" s="55"/>
      <c r="H41" s="16">
        <v>0</v>
      </c>
      <c r="I41" s="62"/>
      <c r="J41" s="107">
        <f>SUM(B41:I41)</f>
        <v>24</v>
      </c>
      <c r="K41" s="122">
        <f>J41/4</f>
        <v>6</v>
      </c>
      <c r="L41" s="37"/>
      <c r="M41" s="37"/>
      <c r="N41" s="37"/>
      <c r="O41" s="37"/>
      <c r="P41" s="16">
        <v>0</v>
      </c>
      <c r="Q41" s="55"/>
      <c r="R41" s="38">
        <f>SUM(J41,P41)</f>
        <v>24</v>
      </c>
      <c r="S41" s="16">
        <f>R41/4</f>
        <v>6</v>
      </c>
    </row>
    <row r="42" spans="1:19" s="6" customFormat="1">
      <c r="B42" s="48"/>
      <c r="C42" s="56">
        <f>$B41/$J41</f>
        <v>0.25</v>
      </c>
      <c r="D42" s="17"/>
      <c r="E42" s="56">
        <f>$D41/$J41</f>
        <v>0.33333333333333331</v>
      </c>
      <c r="F42" s="17"/>
      <c r="G42" s="56">
        <f>$F41/$J41</f>
        <v>0.41666666666666669</v>
      </c>
      <c r="H42" s="17"/>
      <c r="I42" s="63">
        <f>$H41/$J41</f>
        <v>0</v>
      </c>
      <c r="J42" s="108"/>
      <c r="K42" s="123"/>
      <c r="L42" s="41"/>
      <c r="M42" s="41"/>
      <c r="N42" s="41"/>
      <c r="O42" s="41"/>
      <c r="P42" s="17"/>
      <c r="Q42" s="56">
        <f>$P41/$R41</f>
        <v>0</v>
      </c>
      <c r="R42" s="28"/>
      <c r="S42" s="28"/>
    </row>
    <row r="43" spans="1:19">
      <c r="A43" s="1" t="s">
        <v>28</v>
      </c>
      <c r="B43" s="47">
        <v>7</v>
      </c>
      <c r="C43" s="55"/>
      <c r="D43" s="16">
        <v>10</v>
      </c>
      <c r="E43" s="55"/>
      <c r="F43" s="16">
        <v>7</v>
      </c>
      <c r="G43" s="55"/>
      <c r="H43" s="16">
        <v>0</v>
      </c>
      <c r="I43" s="62"/>
      <c r="J43" s="107">
        <f>SUM(B43:I43)</f>
        <v>24</v>
      </c>
      <c r="K43" s="122">
        <f>J43/4</f>
        <v>6</v>
      </c>
      <c r="L43" s="37"/>
      <c r="M43" s="37"/>
      <c r="N43" s="37"/>
      <c r="O43" s="37"/>
      <c r="P43" s="16">
        <v>0</v>
      </c>
      <c r="Q43" s="55"/>
      <c r="R43" s="38">
        <f>SUM(J43,P43)</f>
        <v>24</v>
      </c>
      <c r="S43" s="16">
        <f>R43/4</f>
        <v>6</v>
      </c>
    </row>
    <row r="44" spans="1:19" s="6" customFormat="1">
      <c r="B44" s="48"/>
      <c r="C44" s="56">
        <f>$B43/$J43</f>
        <v>0.29166666666666669</v>
      </c>
      <c r="D44" s="17"/>
      <c r="E44" s="56">
        <f>$D43/$J43</f>
        <v>0.41666666666666669</v>
      </c>
      <c r="F44" s="17"/>
      <c r="G44" s="56">
        <f>$F43/$J43</f>
        <v>0.29166666666666669</v>
      </c>
      <c r="H44" s="17"/>
      <c r="I44" s="63">
        <f>$H43/$J43</f>
        <v>0</v>
      </c>
      <c r="J44" s="108"/>
      <c r="K44" s="123"/>
      <c r="L44" s="41"/>
      <c r="M44" s="41"/>
      <c r="N44" s="41"/>
      <c r="O44" s="41"/>
      <c r="P44" s="17"/>
      <c r="Q44" s="56">
        <f>$P43/$R43</f>
        <v>0</v>
      </c>
      <c r="R44" s="28"/>
      <c r="S44" s="28"/>
    </row>
    <row r="45" spans="1:19">
      <c r="A45" s="68" t="s">
        <v>84</v>
      </c>
      <c r="B45" s="47">
        <v>4</v>
      </c>
      <c r="C45" s="55"/>
      <c r="D45" s="16">
        <v>0</v>
      </c>
      <c r="E45" s="55"/>
      <c r="F45" s="16">
        <v>0</v>
      </c>
      <c r="G45" s="55"/>
      <c r="H45" s="16">
        <v>0</v>
      </c>
      <c r="I45" s="62"/>
      <c r="J45" s="107">
        <f>SUM(B45:I45)</f>
        <v>4</v>
      </c>
      <c r="K45" s="122">
        <f>J45/4</f>
        <v>1</v>
      </c>
      <c r="L45" s="37"/>
      <c r="M45" s="37"/>
      <c r="N45" s="37"/>
      <c r="O45" s="37"/>
      <c r="P45" s="16">
        <v>0</v>
      </c>
      <c r="Q45" s="55"/>
      <c r="R45" s="38">
        <f>SUM(J45,P45)</f>
        <v>4</v>
      </c>
      <c r="S45" s="16">
        <f>R45/4</f>
        <v>1</v>
      </c>
    </row>
    <row r="46" spans="1:19" s="6" customFormat="1">
      <c r="B46" s="48"/>
      <c r="C46" s="56">
        <f>$B45/$J45</f>
        <v>1</v>
      </c>
      <c r="D46" s="17"/>
      <c r="E46" s="56">
        <f>$D45/$J45</f>
        <v>0</v>
      </c>
      <c r="F46" s="17"/>
      <c r="G46" s="56">
        <f>$F45/$J45</f>
        <v>0</v>
      </c>
      <c r="H46" s="17"/>
      <c r="I46" s="63">
        <f>$H45/$J45</f>
        <v>0</v>
      </c>
      <c r="J46" s="108"/>
      <c r="K46" s="123"/>
      <c r="L46" s="41"/>
      <c r="M46" s="41"/>
      <c r="N46" s="41"/>
      <c r="O46" s="41"/>
      <c r="P46" s="17"/>
      <c r="Q46" s="56">
        <f>$P45/$R45</f>
        <v>0</v>
      </c>
      <c r="R46" s="28"/>
      <c r="S46" s="28"/>
    </row>
    <row r="47" spans="1:19">
      <c r="A47" s="1" t="s">
        <v>30</v>
      </c>
      <c r="B47" s="47">
        <v>14</v>
      </c>
      <c r="C47" s="55"/>
      <c r="D47" s="16">
        <v>15</v>
      </c>
      <c r="E47" s="55"/>
      <c r="F47" s="16">
        <v>11</v>
      </c>
      <c r="G47" s="55"/>
      <c r="H47" s="16">
        <v>0</v>
      </c>
      <c r="I47" s="62"/>
      <c r="J47" s="107">
        <f>SUM(B47:I47)</f>
        <v>40</v>
      </c>
      <c r="K47" s="122">
        <f>J47/4</f>
        <v>10</v>
      </c>
      <c r="L47" s="37"/>
      <c r="M47" s="37"/>
      <c r="N47" s="37"/>
      <c r="O47" s="37"/>
      <c r="P47" s="16">
        <v>0</v>
      </c>
      <c r="Q47" s="55"/>
      <c r="R47" s="38">
        <f>SUM(J47,P47)</f>
        <v>40</v>
      </c>
      <c r="S47" s="16">
        <f>R47/4</f>
        <v>10</v>
      </c>
    </row>
    <row r="48" spans="1:19" s="6" customFormat="1">
      <c r="B48" s="48"/>
      <c r="C48" s="56">
        <f>$B47/$J47</f>
        <v>0.35</v>
      </c>
      <c r="D48" s="17"/>
      <c r="E48" s="56">
        <f>$D47/$J47</f>
        <v>0.375</v>
      </c>
      <c r="F48" s="17"/>
      <c r="G48" s="56">
        <f>$F47/$J47</f>
        <v>0.27500000000000002</v>
      </c>
      <c r="H48" s="17"/>
      <c r="I48" s="63">
        <f>$H47/$J47</f>
        <v>0</v>
      </c>
      <c r="J48" s="108"/>
      <c r="K48" s="123"/>
      <c r="L48" s="41"/>
      <c r="M48" s="41"/>
      <c r="N48" s="41"/>
      <c r="O48" s="41"/>
      <c r="P48" s="17"/>
      <c r="Q48" s="56">
        <f>$P47/$R47</f>
        <v>0</v>
      </c>
      <c r="R48" s="28"/>
      <c r="S48" s="28"/>
    </row>
    <row r="49" spans="1:19">
      <c r="A49" s="67" t="s">
        <v>31</v>
      </c>
      <c r="B49" s="47">
        <v>0</v>
      </c>
      <c r="C49" s="55"/>
      <c r="D49" s="16">
        <v>6</v>
      </c>
      <c r="E49" s="55"/>
      <c r="F49" s="16">
        <v>0</v>
      </c>
      <c r="G49" s="55"/>
      <c r="H49" s="16">
        <v>0</v>
      </c>
      <c r="I49" s="62"/>
      <c r="J49" s="107">
        <f>SUM(B49:I49)</f>
        <v>6</v>
      </c>
      <c r="K49" s="122"/>
      <c r="L49" s="37"/>
      <c r="M49" s="37"/>
      <c r="N49" s="37"/>
      <c r="O49" s="37"/>
      <c r="P49" s="16">
        <v>2</v>
      </c>
      <c r="Q49" s="55"/>
      <c r="R49" s="38">
        <f>SUM(J49,P49)</f>
        <v>8</v>
      </c>
      <c r="S49" s="16">
        <f>R49/4</f>
        <v>2</v>
      </c>
    </row>
    <row r="50" spans="1:19" s="6" customFormat="1">
      <c r="A50" s="14"/>
      <c r="B50" s="48"/>
      <c r="C50" s="56">
        <f>$B49/$J49</f>
        <v>0</v>
      </c>
      <c r="D50" s="17"/>
      <c r="E50" s="56">
        <f>$D49/$J49</f>
        <v>1</v>
      </c>
      <c r="F50" s="17"/>
      <c r="G50" s="56">
        <f>$F49/$J49</f>
        <v>0</v>
      </c>
      <c r="H50" s="17"/>
      <c r="I50" s="63">
        <f>$H49/$J49</f>
        <v>0</v>
      </c>
      <c r="J50" s="108"/>
      <c r="K50" s="123"/>
      <c r="L50" s="41"/>
      <c r="M50" s="41"/>
      <c r="N50" s="41"/>
      <c r="O50" s="41"/>
      <c r="P50" s="17"/>
      <c r="Q50" s="56">
        <f>$P49/$R49</f>
        <v>0.25</v>
      </c>
      <c r="R50" s="28"/>
      <c r="S50" s="28"/>
    </row>
    <row r="51" spans="1:19">
      <c r="A51" s="1" t="s">
        <v>32</v>
      </c>
      <c r="B51" s="47">
        <v>0</v>
      </c>
      <c r="C51" s="55"/>
      <c r="D51" s="16">
        <v>12</v>
      </c>
      <c r="E51" s="55"/>
      <c r="F51" s="16">
        <v>20</v>
      </c>
      <c r="G51" s="55"/>
      <c r="H51" s="16">
        <v>0</v>
      </c>
      <c r="I51" s="62"/>
      <c r="J51" s="107">
        <f>SUM(B51:I51)</f>
        <v>32</v>
      </c>
      <c r="K51" s="122">
        <f>J51/4</f>
        <v>8</v>
      </c>
      <c r="L51" s="37"/>
      <c r="M51" s="37"/>
      <c r="N51" s="37"/>
      <c r="O51" s="37"/>
      <c r="P51" s="16">
        <v>0</v>
      </c>
      <c r="Q51" s="55"/>
      <c r="R51" s="38">
        <f>SUM(J51,P51)</f>
        <v>32</v>
      </c>
      <c r="S51" s="16">
        <f>R51/4</f>
        <v>8</v>
      </c>
    </row>
    <row r="52" spans="1:19" s="6" customFormat="1">
      <c r="B52" s="48"/>
      <c r="C52" s="56">
        <f>$B51/$J51</f>
        <v>0</v>
      </c>
      <c r="D52" s="17"/>
      <c r="E52" s="56">
        <f>$D51/$J51</f>
        <v>0.375</v>
      </c>
      <c r="F52" s="17"/>
      <c r="G52" s="56">
        <f>$F51/$J51</f>
        <v>0.625</v>
      </c>
      <c r="H52" s="17"/>
      <c r="I52" s="63">
        <f>$H51/$J51</f>
        <v>0</v>
      </c>
      <c r="J52" s="108"/>
      <c r="K52" s="123"/>
      <c r="L52" s="41"/>
      <c r="M52" s="41"/>
      <c r="N52" s="41"/>
      <c r="O52" s="41"/>
      <c r="P52" s="17"/>
      <c r="Q52" s="56">
        <f>$P51/$R51</f>
        <v>0</v>
      </c>
      <c r="R52" s="28"/>
      <c r="S52" s="28"/>
    </row>
    <row r="53" spans="1:19">
      <c r="A53" s="68" t="s">
        <v>33</v>
      </c>
      <c r="B53" s="47">
        <v>0</v>
      </c>
      <c r="C53" s="55"/>
      <c r="D53" s="16">
        <v>0</v>
      </c>
      <c r="E53" s="55"/>
      <c r="F53" s="16">
        <v>0</v>
      </c>
      <c r="G53" s="55"/>
      <c r="H53" s="16">
        <v>0</v>
      </c>
      <c r="I53" s="62"/>
      <c r="J53" s="107">
        <v>0</v>
      </c>
      <c r="K53" s="122">
        <v>0</v>
      </c>
      <c r="L53" s="37"/>
      <c r="M53" s="37"/>
      <c r="N53" s="37"/>
      <c r="O53" s="37"/>
      <c r="P53" s="16">
        <v>32</v>
      </c>
      <c r="Q53" s="55"/>
      <c r="R53" s="38">
        <f>SUM(J53,P53)</f>
        <v>32</v>
      </c>
      <c r="S53" s="16">
        <f>R53/4</f>
        <v>8</v>
      </c>
    </row>
    <row r="54" spans="1:19" s="6" customFormat="1">
      <c r="B54" s="48"/>
      <c r="C54" s="56">
        <f>$B53/$R53</f>
        <v>0</v>
      </c>
      <c r="D54" s="17"/>
      <c r="E54" s="56">
        <f>$D53/$R53</f>
        <v>0</v>
      </c>
      <c r="F54" s="17"/>
      <c r="G54" s="56">
        <f>$F53/$R53</f>
        <v>0</v>
      </c>
      <c r="H54" s="17"/>
      <c r="I54" s="63">
        <f>$H53/$R53</f>
        <v>0</v>
      </c>
      <c r="J54" s="108"/>
      <c r="K54" s="123"/>
      <c r="L54" s="41"/>
      <c r="M54" s="41"/>
      <c r="N54" s="41"/>
      <c r="O54" s="41"/>
      <c r="P54" s="17"/>
      <c r="Q54" s="56">
        <f>$P53/$R53</f>
        <v>1</v>
      </c>
      <c r="R54" s="28"/>
      <c r="S54" s="28"/>
    </row>
    <row r="55" spans="1:19">
      <c r="A55" s="1" t="s">
        <v>34</v>
      </c>
      <c r="B55" s="47">
        <v>3</v>
      </c>
      <c r="C55" s="55"/>
      <c r="D55" s="16">
        <v>25</v>
      </c>
      <c r="E55" s="55"/>
      <c r="F55" s="16">
        <v>4</v>
      </c>
      <c r="G55" s="55"/>
      <c r="H55" s="16">
        <v>0</v>
      </c>
      <c r="I55" s="62"/>
      <c r="J55" s="107">
        <f>SUM(B55:I55)</f>
        <v>32</v>
      </c>
      <c r="K55" s="122">
        <f>J55/4</f>
        <v>8</v>
      </c>
      <c r="L55" s="37"/>
      <c r="M55" s="37"/>
      <c r="N55" s="37"/>
      <c r="O55" s="37"/>
      <c r="P55" s="16">
        <v>0</v>
      </c>
      <c r="Q55" s="55"/>
      <c r="R55" s="38">
        <f>SUM(J55,P55)</f>
        <v>32</v>
      </c>
      <c r="S55" s="16">
        <f>R55/4</f>
        <v>8</v>
      </c>
    </row>
    <row r="56" spans="1:19" s="6" customFormat="1">
      <c r="B56" s="48"/>
      <c r="C56" s="56">
        <f>$B55/$J55</f>
        <v>9.375E-2</v>
      </c>
      <c r="D56" s="17"/>
      <c r="E56" s="56">
        <f>$D55/$J55</f>
        <v>0.78125</v>
      </c>
      <c r="F56" s="17"/>
      <c r="G56" s="56">
        <f>$F55/$J55</f>
        <v>0.125</v>
      </c>
      <c r="H56" s="17"/>
      <c r="I56" s="63">
        <f>$H55/$J55</f>
        <v>0</v>
      </c>
      <c r="J56" s="108"/>
      <c r="K56" s="123"/>
      <c r="L56" s="41"/>
      <c r="M56" s="41"/>
      <c r="N56" s="41"/>
      <c r="O56" s="41"/>
      <c r="P56" s="17"/>
      <c r="Q56" s="56">
        <f>$P55/$R55</f>
        <v>0</v>
      </c>
      <c r="R56" s="28"/>
      <c r="S56" s="28"/>
    </row>
    <row r="57" spans="1:19">
      <c r="A57" s="1" t="s">
        <v>35</v>
      </c>
      <c r="B57" s="47">
        <v>8</v>
      </c>
      <c r="C57" s="55"/>
      <c r="D57" s="16">
        <v>20</v>
      </c>
      <c r="E57" s="55"/>
      <c r="F57" s="16">
        <v>4</v>
      </c>
      <c r="G57" s="55"/>
      <c r="H57" s="16">
        <v>0</v>
      </c>
      <c r="I57" s="62"/>
      <c r="J57" s="107">
        <f>SUM(B57:I57)</f>
        <v>32</v>
      </c>
      <c r="K57" s="122">
        <f>J57/4</f>
        <v>8</v>
      </c>
      <c r="L57" s="37"/>
      <c r="M57" s="37"/>
      <c r="N57" s="37"/>
      <c r="O57" s="37"/>
      <c r="P57" s="16">
        <v>0</v>
      </c>
      <c r="Q57" s="55"/>
      <c r="R57" s="38">
        <f>SUM(J57,P57)</f>
        <v>32</v>
      </c>
      <c r="S57" s="16">
        <f>R57/4</f>
        <v>8</v>
      </c>
    </row>
    <row r="58" spans="1:19" s="6" customFormat="1">
      <c r="B58" s="48"/>
      <c r="C58" s="56">
        <f>$B57/$J57</f>
        <v>0.25</v>
      </c>
      <c r="D58" s="17"/>
      <c r="E58" s="56">
        <f>$D57/$J57</f>
        <v>0.625</v>
      </c>
      <c r="F58" s="17"/>
      <c r="G58" s="56">
        <f>$F57/$J57</f>
        <v>0.125</v>
      </c>
      <c r="H58" s="17"/>
      <c r="I58" s="63">
        <f>$H57/$J57</f>
        <v>0</v>
      </c>
      <c r="J58" s="108"/>
      <c r="K58" s="123"/>
      <c r="L58" s="41"/>
      <c r="M58" s="41"/>
      <c r="N58" s="41"/>
      <c r="O58" s="41"/>
      <c r="P58" s="17"/>
      <c r="Q58" s="56">
        <f>$P57/$R57</f>
        <v>0</v>
      </c>
      <c r="R58" s="28"/>
      <c r="S58" s="28"/>
    </row>
    <row r="59" spans="1:19">
      <c r="A59" s="1" t="s">
        <v>36</v>
      </c>
      <c r="B59" s="47">
        <v>16</v>
      </c>
      <c r="C59" s="55"/>
      <c r="D59" s="16">
        <v>14</v>
      </c>
      <c r="E59" s="55"/>
      <c r="F59" s="16">
        <v>2</v>
      </c>
      <c r="G59" s="55"/>
      <c r="H59" s="16">
        <v>0</v>
      </c>
      <c r="I59" s="62"/>
      <c r="J59" s="107">
        <f>SUM(B59:I59)</f>
        <v>32</v>
      </c>
      <c r="K59" s="122">
        <f>J59/4</f>
        <v>8</v>
      </c>
      <c r="L59" s="37"/>
      <c r="M59" s="37"/>
      <c r="N59" s="37"/>
      <c r="O59" s="37"/>
      <c r="P59" s="16">
        <v>0</v>
      </c>
      <c r="Q59" s="55"/>
      <c r="R59" s="38">
        <f>SUM(J59,P59)</f>
        <v>32</v>
      </c>
      <c r="S59" s="16">
        <f>R59/4</f>
        <v>8</v>
      </c>
    </row>
    <row r="60" spans="1:19" s="6" customFormat="1">
      <c r="B60" s="48"/>
      <c r="C60" s="56">
        <f>$B59/$J59</f>
        <v>0.5</v>
      </c>
      <c r="D60" s="17"/>
      <c r="E60" s="56">
        <f>$D59/$J59</f>
        <v>0.4375</v>
      </c>
      <c r="F60" s="17"/>
      <c r="G60" s="56">
        <f>$F59/$J59</f>
        <v>6.25E-2</v>
      </c>
      <c r="H60" s="17"/>
      <c r="I60" s="63">
        <f>$H59/$J59</f>
        <v>0</v>
      </c>
      <c r="J60" s="108"/>
      <c r="K60" s="123"/>
      <c r="L60" s="41"/>
      <c r="M60" s="41"/>
      <c r="N60" s="41"/>
      <c r="O60" s="41"/>
      <c r="P60" s="17"/>
      <c r="Q60" s="56">
        <f>$P59/$R59</f>
        <v>0</v>
      </c>
      <c r="R60" s="28"/>
      <c r="S60" s="28"/>
    </row>
    <row r="61" spans="1:19">
      <c r="A61" s="1" t="s">
        <v>37</v>
      </c>
      <c r="B61" s="47">
        <v>4</v>
      </c>
      <c r="C61" s="55"/>
      <c r="D61" s="16">
        <v>13</v>
      </c>
      <c r="E61" s="55"/>
      <c r="F61" s="16">
        <v>15</v>
      </c>
      <c r="G61" s="55"/>
      <c r="H61" s="16">
        <v>0</v>
      </c>
      <c r="I61" s="62"/>
      <c r="J61" s="107">
        <f>SUM(B61:I61)</f>
        <v>32</v>
      </c>
      <c r="K61" s="122">
        <f>J61/4</f>
        <v>8</v>
      </c>
      <c r="L61" s="37"/>
      <c r="M61" s="37"/>
      <c r="N61" s="37"/>
      <c r="O61" s="37"/>
      <c r="P61" s="16">
        <v>0</v>
      </c>
      <c r="Q61" s="55"/>
      <c r="R61" s="38">
        <f>SUM(J61,P61)</f>
        <v>32</v>
      </c>
      <c r="S61" s="16">
        <f>R61/4</f>
        <v>8</v>
      </c>
    </row>
    <row r="62" spans="1:19" s="6" customFormat="1">
      <c r="B62" s="48"/>
      <c r="C62" s="56">
        <f>$B61/$J61</f>
        <v>0.125</v>
      </c>
      <c r="D62" s="17"/>
      <c r="E62" s="56">
        <f>$D61/$J61</f>
        <v>0.40625</v>
      </c>
      <c r="F62" s="17"/>
      <c r="G62" s="56">
        <f>$F61/$J61</f>
        <v>0.46875</v>
      </c>
      <c r="H62" s="17"/>
      <c r="I62" s="63">
        <f>$H61/$J61</f>
        <v>0</v>
      </c>
      <c r="J62" s="108"/>
      <c r="K62" s="123"/>
      <c r="L62" s="41"/>
      <c r="M62" s="41"/>
      <c r="N62" s="41"/>
      <c r="O62" s="41"/>
      <c r="P62" s="17"/>
      <c r="Q62" s="56">
        <f>$P61/$R61</f>
        <v>0</v>
      </c>
      <c r="R62" s="28"/>
      <c r="S62" s="28"/>
    </row>
    <row r="63" spans="1:19">
      <c r="A63" s="1" t="s">
        <v>38</v>
      </c>
      <c r="B63" s="47">
        <v>8</v>
      </c>
      <c r="C63" s="55"/>
      <c r="D63" s="16">
        <v>10</v>
      </c>
      <c r="E63" s="55"/>
      <c r="F63" s="16">
        <v>6</v>
      </c>
      <c r="G63" s="55"/>
      <c r="H63" s="16">
        <v>0</v>
      </c>
      <c r="I63" s="62"/>
      <c r="J63" s="107">
        <f>SUM(B63:I63)</f>
        <v>24</v>
      </c>
      <c r="K63" s="122">
        <f>J63/4</f>
        <v>6</v>
      </c>
      <c r="L63" s="37"/>
      <c r="M63" s="37"/>
      <c r="N63" s="37"/>
      <c r="O63" s="37"/>
      <c r="P63" s="16">
        <v>0</v>
      </c>
      <c r="Q63" s="55"/>
      <c r="R63" s="38">
        <f>SUM(J63,P63)</f>
        <v>24</v>
      </c>
      <c r="S63" s="16">
        <f>R63/4</f>
        <v>6</v>
      </c>
    </row>
    <row r="64" spans="1:19" s="6" customFormat="1">
      <c r="B64" s="48"/>
      <c r="C64" s="56">
        <f>$B63/$J63</f>
        <v>0.33333333333333331</v>
      </c>
      <c r="D64" s="17"/>
      <c r="E64" s="56">
        <f>$D63/$J63</f>
        <v>0.41666666666666669</v>
      </c>
      <c r="F64" s="17"/>
      <c r="G64" s="56">
        <f>$F63/$J63</f>
        <v>0.25</v>
      </c>
      <c r="H64" s="17"/>
      <c r="I64" s="63">
        <f>$H63/$J63</f>
        <v>0</v>
      </c>
      <c r="J64" s="108"/>
      <c r="K64" s="123"/>
      <c r="L64" s="41"/>
      <c r="M64" s="41"/>
      <c r="N64" s="41"/>
      <c r="O64" s="41"/>
      <c r="P64" s="17"/>
      <c r="Q64" s="56">
        <f>$P63/$R63</f>
        <v>0</v>
      </c>
      <c r="R64" s="28"/>
      <c r="S64" s="28"/>
    </row>
    <row r="65" spans="1:19">
      <c r="A65" s="1" t="s">
        <v>39</v>
      </c>
      <c r="B65" s="47">
        <v>8</v>
      </c>
      <c r="C65" s="55"/>
      <c r="D65" s="16">
        <v>5</v>
      </c>
      <c r="E65" s="55"/>
      <c r="F65" s="16">
        <v>11</v>
      </c>
      <c r="G65" s="55"/>
      <c r="H65" s="16">
        <v>0</v>
      </c>
      <c r="I65" s="62"/>
      <c r="J65" s="107">
        <f>SUM(B65:I65)</f>
        <v>24</v>
      </c>
      <c r="K65" s="122">
        <f>J65/4</f>
        <v>6</v>
      </c>
      <c r="L65" s="37"/>
      <c r="M65" s="37"/>
      <c r="N65" s="37"/>
      <c r="O65" s="37"/>
      <c r="P65" s="16">
        <v>0</v>
      </c>
      <c r="Q65" s="55"/>
      <c r="R65" s="38">
        <f>SUM(J65,P65)</f>
        <v>24</v>
      </c>
      <c r="S65" s="16">
        <f>R65/4</f>
        <v>6</v>
      </c>
    </row>
    <row r="66" spans="1:19" s="6" customFormat="1">
      <c r="B66" s="48"/>
      <c r="C66" s="56">
        <f>$B65/$J65</f>
        <v>0.33333333333333331</v>
      </c>
      <c r="D66" s="17"/>
      <c r="E66" s="56">
        <f>$D65/$J65</f>
        <v>0.20833333333333334</v>
      </c>
      <c r="F66" s="17"/>
      <c r="G66" s="56">
        <f>$F65/$J65</f>
        <v>0.45833333333333331</v>
      </c>
      <c r="H66" s="17"/>
      <c r="I66" s="63">
        <f>$H65/$J65</f>
        <v>0</v>
      </c>
      <c r="J66" s="108"/>
      <c r="K66" s="123"/>
      <c r="L66" s="41"/>
      <c r="M66" s="41"/>
      <c r="N66" s="41"/>
      <c r="O66" s="41"/>
      <c r="P66" s="17"/>
      <c r="Q66" s="56">
        <f>$P65/$R65</f>
        <v>0</v>
      </c>
      <c r="R66" s="28"/>
      <c r="S66" s="28"/>
    </row>
    <row r="67" spans="1:19">
      <c r="A67" s="1" t="s">
        <v>40</v>
      </c>
      <c r="B67" s="47">
        <v>8</v>
      </c>
      <c r="C67" s="55"/>
      <c r="D67" s="16">
        <v>5</v>
      </c>
      <c r="E67" s="55"/>
      <c r="F67" s="16">
        <v>11</v>
      </c>
      <c r="G67" s="55"/>
      <c r="H67" s="16">
        <v>0</v>
      </c>
      <c r="I67" s="62"/>
      <c r="J67" s="107">
        <f>SUM(B67:I67)</f>
        <v>24</v>
      </c>
      <c r="K67" s="122">
        <f>J67/4</f>
        <v>6</v>
      </c>
      <c r="L67" s="37"/>
      <c r="M67" s="37"/>
      <c r="N67" s="37"/>
      <c r="O67" s="37"/>
      <c r="P67" s="16">
        <v>0</v>
      </c>
      <c r="Q67" s="55"/>
      <c r="R67" s="38">
        <f>SUM(J67,P67)</f>
        <v>24</v>
      </c>
      <c r="S67" s="16">
        <f>R67/4</f>
        <v>6</v>
      </c>
    </row>
    <row r="68" spans="1:19" s="6" customFormat="1">
      <c r="B68" s="48"/>
      <c r="C68" s="56">
        <f>$B67/$J67</f>
        <v>0.33333333333333331</v>
      </c>
      <c r="D68" s="17"/>
      <c r="E68" s="56">
        <f>$D67/$J67</f>
        <v>0.20833333333333334</v>
      </c>
      <c r="F68" s="17"/>
      <c r="G68" s="56">
        <f>$F67/$J67</f>
        <v>0.45833333333333331</v>
      </c>
      <c r="H68" s="17"/>
      <c r="I68" s="63">
        <f>$H67/$J67</f>
        <v>0</v>
      </c>
      <c r="J68" s="108"/>
      <c r="K68" s="123"/>
      <c r="L68" s="41"/>
      <c r="M68" s="41"/>
      <c r="N68" s="41"/>
      <c r="O68" s="41"/>
      <c r="P68" s="17"/>
      <c r="Q68" s="56">
        <f>$P67/$R67</f>
        <v>0</v>
      </c>
      <c r="R68" s="28"/>
      <c r="S68" s="28"/>
    </row>
    <row r="69" spans="1:19">
      <c r="A69" s="1" t="s">
        <v>41</v>
      </c>
      <c r="B69" s="47">
        <v>10</v>
      </c>
      <c r="C69" s="55"/>
      <c r="D69" s="16">
        <v>7</v>
      </c>
      <c r="E69" s="55"/>
      <c r="F69" s="16">
        <v>7</v>
      </c>
      <c r="G69" s="55"/>
      <c r="H69" s="16">
        <v>0</v>
      </c>
      <c r="I69" s="62"/>
      <c r="J69" s="107">
        <f>SUM(B69:I69)</f>
        <v>24</v>
      </c>
      <c r="K69" s="122">
        <f>J69/4</f>
        <v>6</v>
      </c>
      <c r="L69" s="37"/>
      <c r="M69" s="37"/>
      <c r="N69" s="37"/>
      <c r="O69" s="37"/>
      <c r="P69" s="16">
        <v>0</v>
      </c>
      <c r="Q69" s="55"/>
      <c r="R69" s="38">
        <f>SUM(J69,P69)</f>
        <v>24</v>
      </c>
      <c r="S69" s="16">
        <f>R69/4</f>
        <v>6</v>
      </c>
    </row>
    <row r="70" spans="1:19" s="6" customFormat="1">
      <c r="B70" s="48"/>
      <c r="C70" s="56">
        <f>$B69/$J69</f>
        <v>0.41666666666666669</v>
      </c>
      <c r="D70" s="17"/>
      <c r="E70" s="56">
        <f>$D69/$J69</f>
        <v>0.29166666666666669</v>
      </c>
      <c r="F70" s="17"/>
      <c r="G70" s="56">
        <f>$F69/$J69</f>
        <v>0.29166666666666669</v>
      </c>
      <c r="H70" s="17"/>
      <c r="I70" s="63">
        <f>$H69/$J69</f>
        <v>0</v>
      </c>
      <c r="J70" s="108"/>
      <c r="K70" s="123"/>
      <c r="L70" s="41"/>
      <c r="M70" s="41"/>
      <c r="N70" s="41"/>
      <c r="O70" s="41"/>
      <c r="P70" s="17"/>
      <c r="Q70" s="56">
        <f>$P69/$R69</f>
        <v>0</v>
      </c>
      <c r="R70" s="28"/>
      <c r="S70" s="28"/>
    </row>
    <row r="71" spans="1:19">
      <c r="A71" s="1" t="s">
        <v>42</v>
      </c>
      <c r="B71" s="47">
        <v>24</v>
      </c>
      <c r="C71" s="55"/>
      <c r="D71" s="16">
        <v>18</v>
      </c>
      <c r="E71" s="55"/>
      <c r="F71" s="16">
        <v>30</v>
      </c>
      <c r="G71" s="55"/>
      <c r="H71" s="16">
        <v>0</v>
      </c>
      <c r="I71" s="62"/>
      <c r="J71" s="107">
        <f>SUM(B71:I71)</f>
        <v>72</v>
      </c>
      <c r="K71" s="122">
        <f>J71/4</f>
        <v>18</v>
      </c>
      <c r="L71" s="37"/>
      <c r="M71" s="37"/>
      <c r="N71" s="37"/>
      <c r="O71" s="37"/>
      <c r="P71" s="16">
        <v>0</v>
      </c>
      <c r="Q71" s="55"/>
      <c r="R71" s="38">
        <f>SUM(J71,P71)</f>
        <v>72</v>
      </c>
      <c r="S71" s="16">
        <f>R71/4</f>
        <v>18</v>
      </c>
    </row>
    <row r="72" spans="1:19" s="6" customFormat="1">
      <c r="B72" s="48"/>
      <c r="C72" s="56">
        <f>$B71/$J71</f>
        <v>0.33333333333333331</v>
      </c>
      <c r="D72" s="17"/>
      <c r="E72" s="56">
        <f>$D71/$J71</f>
        <v>0.25</v>
      </c>
      <c r="F72" s="17"/>
      <c r="G72" s="56">
        <f>$F71/$J71</f>
        <v>0.41666666666666669</v>
      </c>
      <c r="H72" s="17"/>
      <c r="I72" s="63">
        <f>$H71/$J71</f>
        <v>0</v>
      </c>
      <c r="J72" s="108"/>
      <c r="K72" s="123"/>
      <c r="L72" s="41"/>
      <c r="M72" s="41"/>
      <c r="N72" s="41"/>
      <c r="O72" s="41"/>
      <c r="P72" s="17"/>
      <c r="Q72" s="56">
        <f>$P71/$R71</f>
        <v>0</v>
      </c>
      <c r="R72" s="28"/>
      <c r="S72" s="28"/>
    </row>
    <row r="73" spans="1:19">
      <c r="A73" s="1" t="s">
        <v>43</v>
      </c>
      <c r="B73" s="47">
        <v>0</v>
      </c>
      <c r="C73" s="55"/>
      <c r="D73" s="16">
        <v>2</v>
      </c>
      <c r="E73" s="55"/>
      <c r="F73" s="16">
        <v>22</v>
      </c>
      <c r="G73" s="55"/>
      <c r="H73" s="16">
        <v>0</v>
      </c>
      <c r="I73" s="62"/>
      <c r="J73" s="107">
        <f>SUM(B73:I73)</f>
        <v>24</v>
      </c>
      <c r="K73" s="122">
        <f>J73/4</f>
        <v>6</v>
      </c>
      <c r="L73" s="37"/>
      <c r="M73" s="37"/>
      <c r="N73" s="37"/>
      <c r="O73" s="37"/>
      <c r="P73" s="16">
        <v>0</v>
      </c>
      <c r="Q73" s="55"/>
      <c r="R73" s="38">
        <f>SUM(J73,P73)</f>
        <v>24</v>
      </c>
      <c r="S73" s="16">
        <f>R73/4</f>
        <v>6</v>
      </c>
    </row>
    <row r="74" spans="1:19" s="6" customFormat="1">
      <c r="B74" s="48"/>
      <c r="C74" s="56">
        <f>$B73/$J73</f>
        <v>0</v>
      </c>
      <c r="D74" s="17"/>
      <c r="E74" s="56">
        <f>$D73/$J73</f>
        <v>8.3333333333333329E-2</v>
      </c>
      <c r="F74" s="17"/>
      <c r="G74" s="56">
        <f>$F73/$J73</f>
        <v>0.91666666666666663</v>
      </c>
      <c r="H74" s="17"/>
      <c r="I74" s="63">
        <f>$H73/$J73</f>
        <v>0</v>
      </c>
      <c r="J74" s="108"/>
      <c r="K74" s="123"/>
      <c r="L74" s="41"/>
      <c r="M74" s="41"/>
      <c r="N74" s="41"/>
      <c r="O74" s="41"/>
      <c r="P74" s="17"/>
      <c r="Q74" s="56">
        <f>$P73/$R73</f>
        <v>0</v>
      </c>
      <c r="R74" s="28"/>
      <c r="S74" s="28"/>
    </row>
    <row r="75" spans="1:19">
      <c r="A75" s="68" t="s">
        <v>85</v>
      </c>
      <c r="B75" s="47">
        <v>0</v>
      </c>
      <c r="C75" s="55"/>
      <c r="D75" s="16">
        <v>2</v>
      </c>
      <c r="E75" s="55"/>
      <c r="F75" s="16">
        <v>22</v>
      </c>
      <c r="G75" s="55"/>
      <c r="H75" s="16">
        <v>0</v>
      </c>
      <c r="I75" s="62"/>
      <c r="J75" s="107">
        <f>SUM(B75:I75)</f>
        <v>24</v>
      </c>
      <c r="K75" s="122">
        <f>J75/4</f>
        <v>6</v>
      </c>
      <c r="L75" s="37"/>
      <c r="M75" s="37"/>
      <c r="N75" s="37"/>
      <c r="O75" s="37"/>
      <c r="P75" s="16">
        <v>0</v>
      </c>
      <c r="Q75" s="55"/>
      <c r="R75" s="38">
        <f>SUM(J75,P75)</f>
        <v>24</v>
      </c>
      <c r="S75" s="16">
        <f>R75/4</f>
        <v>6</v>
      </c>
    </row>
    <row r="76" spans="1:19" s="6" customFormat="1">
      <c r="B76" s="48"/>
      <c r="C76" s="56">
        <f>$B75/$J75</f>
        <v>0</v>
      </c>
      <c r="D76" s="17"/>
      <c r="E76" s="56">
        <f>$D75/$J75</f>
        <v>8.3333333333333329E-2</v>
      </c>
      <c r="F76" s="17"/>
      <c r="G76" s="56">
        <f>$F75/$J75</f>
        <v>0.91666666666666663</v>
      </c>
      <c r="H76" s="17"/>
      <c r="I76" s="63">
        <f>$H75/$J75</f>
        <v>0</v>
      </c>
      <c r="J76" s="108"/>
      <c r="K76" s="123"/>
      <c r="L76" s="41"/>
      <c r="M76" s="41"/>
      <c r="N76" s="41"/>
      <c r="O76" s="41"/>
      <c r="P76" s="17"/>
      <c r="Q76" s="56">
        <f>$P75/$R75</f>
        <v>0</v>
      </c>
      <c r="R76" s="28"/>
      <c r="S76" s="28"/>
    </row>
    <row r="77" spans="1:19">
      <c r="A77" s="67" t="s">
        <v>45</v>
      </c>
      <c r="B77" s="47">
        <v>9</v>
      </c>
      <c r="C77" s="55"/>
      <c r="D77" s="16">
        <v>6</v>
      </c>
      <c r="E77" s="55"/>
      <c r="F77" s="16">
        <v>9</v>
      </c>
      <c r="G77" s="55"/>
      <c r="H77" s="16">
        <v>0</v>
      </c>
      <c r="I77" s="62"/>
      <c r="J77" s="107">
        <f>SUM(B77:I77)</f>
        <v>24</v>
      </c>
      <c r="K77" s="122">
        <f>J77/2</f>
        <v>12</v>
      </c>
      <c r="L77" s="37">
        <v>3</v>
      </c>
      <c r="M77" s="37">
        <v>6</v>
      </c>
      <c r="N77" s="37">
        <v>3</v>
      </c>
      <c r="O77" s="37">
        <v>0</v>
      </c>
      <c r="P77" s="16">
        <v>0</v>
      </c>
      <c r="Q77" s="55"/>
      <c r="R77" s="38">
        <f>SUM(J77,L77:P77)</f>
        <v>36</v>
      </c>
      <c r="S77" s="16">
        <f>R77/3</f>
        <v>12</v>
      </c>
    </row>
    <row r="78" spans="1:19" s="6" customFormat="1">
      <c r="A78" s="14"/>
      <c r="B78" s="48"/>
      <c r="C78" s="56">
        <f>$B77/$J77</f>
        <v>0.375</v>
      </c>
      <c r="D78" s="17"/>
      <c r="E78" s="56">
        <f>$D77/$J77</f>
        <v>0.25</v>
      </c>
      <c r="F78" s="17"/>
      <c r="G78" s="56">
        <f>$F77/$J77</f>
        <v>0.375</v>
      </c>
      <c r="H78" s="17"/>
      <c r="I78" s="63">
        <f>$H77/$J77</f>
        <v>0</v>
      </c>
      <c r="J78" s="108"/>
      <c r="K78" s="123"/>
      <c r="L78" s="41"/>
      <c r="M78" s="41"/>
      <c r="N78" s="41"/>
      <c r="O78" s="41"/>
      <c r="P78" s="17"/>
      <c r="Q78" s="56">
        <f>$P77/$R77</f>
        <v>0</v>
      </c>
      <c r="R78" s="28"/>
      <c r="S78" s="28"/>
    </row>
    <row r="79" spans="1:19">
      <c r="A79" s="67" t="s">
        <v>46</v>
      </c>
      <c r="B79" s="47">
        <v>10</v>
      </c>
      <c r="C79" s="55"/>
      <c r="D79" s="16">
        <v>9</v>
      </c>
      <c r="E79" s="55"/>
      <c r="F79" s="16">
        <v>5</v>
      </c>
      <c r="G79" s="55"/>
      <c r="H79" s="16">
        <v>0</v>
      </c>
      <c r="I79" s="62"/>
      <c r="J79" s="107">
        <f>SUM(B79:I79)</f>
        <v>24</v>
      </c>
      <c r="K79" s="122">
        <f>J79/2</f>
        <v>12</v>
      </c>
      <c r="L79" s="37">
        <v>0</v>
      </c>
      <c r="M79" s="37">
        <v>0</v>
      </c>
      <c r="N79" s="37">
        <v>12</v>
      </c>
      <c r="O79" s="37">
        <v>0</v>
      </c>
      <c r="P79" s="16">
        <v>0</v>
      </c>
      <c r="Q79" s="55"/>
      <c r="R79" s="38">
        <f>SUM(J79,L79:P79)</f>
        <v>36</v>
      </c>
      <c r="S79" s="16">
        <f>R79/3</f>
        <v>12</v>
      </c>
    </row>
    <row r="80" spans="1:19" s="6" customFormat="1">
      <c r="A80" s="14"/>
      <c r="B80" s="48"/>
      <c r="C80" s="56">
        <f>$B79/$J79</f>
        <v>0.41666666666666669</v>
      </c>
      <c r="D80" s="17"/>
      <c r="E80" s="56">
        <f>$D79/$J79</f>
        <v>0.375</v>
      </c>
      <c r="F80" s="17"/>
      <c r="G80" s="56">
        <f>$F79/$J79</f>
        <v>0.20833333333333334</v>
      </c>
      <c r="H80" s="17"/>
      <c r="I80" s="63">
        <f>$H79/$J79</f>
        <v>0</v>
      </c>
      <c r="J80" s="108"/>
      <c r="K80" s="123"/>
      <c r="L80" s="41"/>
      <c r="M80" s="41"/>
      <c r="N80" s="41"/>
      <c r="O80" s="41"/>
      <c r="P80" s="17"/>
      <c r="Q80" s="56">
        <f>$P79/$R79</f>
        <v>0</v>
      </c>
      <c r="R80" s="28"/>
      <c r="S80" s="28"/>
    </row>
    <row r="81" spans="1:19">
      <c r="A81" s="1" t="s">
        <v>47</v>
      </c>
      <c r="B81" s="47">
        <v>4</v>
      </c>
      <c r="C81" s="55"/>
      <c r="D81" s="16">
        <v>6</v>
      </c>
      <c r="E81" s="55"/>
      <c r="F81" s="16">
        <v>2</v>
      </c>
      <c r="G81" s="55"/>
      <c r="H81" s="16">
        <v>0</v>
      </c>
      <c r="I81" s="62"/>
      <c r="J81" s="107">
        <f>SUM(B81:I81)</f>
        <v>12</v>
      </c>
      <c r="K81" s="122">
        <f>J81/4</f>
        <v>3</v>
      </c>
      <c r="L81" s="37"/>
      <c r="M81" s="37"/>
      <c r="N81" s="37"/>
      <c r="O81" s="37"/>
      <c r="P81" s="16">
        <v>0</v>
      </c>
      <c r="Q81" s="55"/>
      <c r="R81" s="38">
        <f>SUM(J81,P81)</f>
        <v>12</v>
      </c>
      <c r="S81" s="16">
        <f>R81/4</f>
        <v>3</v>
      </c>
    </row>
    <row r="82" spans="1:19" s="6" customFormat="1">
      <c r="B82" s="48"/>
      <c r="C82" s="56">
        <f>$B81/$J81</f>
        <v>0.33333333333333331</v>
      </c>
      <c r="D82" s="17"/>
      <c r="E82" s="56">
        <f>$D81/$J81</f>
        <v>0.5</v>
      </c>
      <c r="F82" s="17"/>
      <c r="G82" s="56">
        <f>$F81/$J81</f>
        <v>0.16666666666666666</v>
      </c>
      <c r="H82" s="17"/>
      <c r="I82" s="63">
        <f>$H81/$J81</f>
        <v>0</v>
      </c>
      <c r="J82" s="108"/>
      <c r="K82" s="123"/>
      <c r="L82" s="41"/>
      <c r="M82" s="41"/>
      <c r="N82" s="41"/>
      <c r="O82" s="41"/>
      <c r="P82" s="17"/>
      <c r="Q82" s="56">
        <f>$P81/$R81</f>
        <v>0</v>
      </c>
      <c r="R82" s="28"/>
      <c r="S82" s="28"/>
    </row>
    <row r="83" spans="1:19">
      <c r="A83" s="1" t="s">
        <v>50</v>
      </c>
      <c r="B83" s="47">
        <v>5</v>
      </c>
      <c r="C83" s="55"/>
      <c r="D83" s="16">
        <v>6</v>
      </c>
      <c r="E83" s="55"/>
      <c r="F83" s="16">
        <v>15</v>
      </c>
      <c r="G83" s="55"/>
      <c r="H83" s="16">
        <v>22</v>
      </c>
      <c r="I83" s="62"/>
      <c r="J83" s="107">
        <f>SUM(B83:I83)</f>
        <v>48</v>
      </c>
      <c r="K83" s="122">
        <f>J83/4</f>
        <v>12</v>
      </c>
      <c r="L83" s="37"/>
      <c r="M83" s="37"/>
      <c r="N83" s="37"/>
      <c r="O83" s="37"/>
      <c r="P83" s="16">
        <v>0</v>
      </c>
      <c r="Q83" s="55"/>
      <c r="R83" s="38">
        <f>SUM(J83,P83)</f>
        <v>48</v>
      </c>
      <c r="S83" s="16">
        <f>R83/4</f>
        <v>12</v>
      </c>
    </row>
    <row r="84" spans="1:19" s="6" customFormat="1">
      <c r="B84" s="48"/>
      <c r="C84" s="56">
        <f>$B83/$J83</f>
        <v>0.10416666666666667</v>
      </c>
      <c r="D84" s="17"/>
      <c r="E84" s="56">
        <f>$D83/$J83</f>
        <v>0.125</v>
      </c>
      <c r="F84" s="17"/>
      <c r="G84" s="56">
        <f>$F83/$J83</f>
        <v>0.3125</v>
      </c>
      <c r="H84" s="17"/>
      <c r="I84" s="63">
        <f>$H83/$J83</f>
        <v>0.45833333333333331</v>
      </c>
      <c r="J84" s="108"/>
      <c r="K84" s="123"/>
      <c r="L84" s="41"/>
      <c r="M84" s="41"/>
      <c r="N84" s="41"/>
      <c r="O84" s="41"/>
      <c r="P84" s="17"/>
      <c r="Q84" s="56">
        <f>$P83/$R83</f>
        <v>0</v>
      </c>
      <c r="R84" s="28"/>
      <c r="S84" s="28"/>
    </row>
    <row r="85" spans="1:19">
      <c r="B85" s="47"/>
      <c r="C85" s="19"/>
      <c r="D85" s="16"/>
      <c r="E85" s="55"/>
      <c r="F85" s="16"/>
      <c r="G85" s="55"/>
      <c r="H85" s="16"/>
      <c r="I85" s="62"/>
      <c r="J85" s="107"/>
      <c r="K85" s="121"/>
      <c r="L85" s="37"/>
      <c r="M85" s="37"/>
      <c r="N85" s="37"/>
      <c r="O85" s="37"/>
      <c r="P85" s="16"/>
      <c r="Q85" s="55"/>
    </row>
    <row r="86" spans="1:19">
      <c r="B86" s="47"/>
      <c r="C86" s="21"/>
      <c r="D86" s="16"/>
      <c r="E86" s="57"/>
      <c r="F86" s="16"/>
      <c r="G86" s="57"/>
      <c r="H86" s="16"/>
      <c r="I86" s="64"/>
      <c r="J86" s="109"/>
      <c r="K86" s="124"/>
      <c r="L86" s="37"/>
      <c r="M86" s="37"/>
      <c r="N86" s="37"/>
      <c r="O86" s="37"/>
      <c r="P86" s="16"/>
      <c r="Q86" s="57"/>
    </row>
    <row r="87" spans="1:19">
      <c r="B87" s="49"/>
      <c r="C87" s="22"/>
      <c r="D87" s="15"/>
      <c r="E87" s="58"/>
      <c r="F87" s="15"/>
      <c r="G87" s="58"/>
      <c r="H87" s="15"/>
      <c r="I87" s="65"/>
      <c r="J87" s="110"/>
      <c r="K87" s="125"/>
      <c r="L87" s="42"/>
      <c r="M87" s="42"/>
      <c r="N87" s="42"/>
      <c r="Q87" s="57"/>
    </row>
    <row r="88" spans="1:19" s="10" customFormat="1">
      <c r="A88" s="97" t="s">
        <v>49</v>
      </c>
      <c r="B88" s="92">
        <f>SUM(B5:B87)</f>
        <v>569</v>
      </c>
      <c r="C88" s="93"/>
      <c r="D88" s="94">
        <f>SUM(D5:D87)</f>
        <v>631</v>
      </c>
      <c r="E88" s="95"/>
      <c r="F88" s="102">
        <f>SUM(F5:F87)</f>
        <v>715</v>
      </c>
      <c r="G88" s="95"/>
      <c r="H88" s="94">
        <f>SUM(H5:H87)</f>
        <v>69</v>
      </c>
      <c r="I88" s="96"/>
      <c r="J88" s="111">
        <f>SUM(J5:J87)</f>
        <v>1984</v>
      </c>
      <c r="K88" s="126">
        <f>SUM(K5:K87)</f>
        <v>503</v>
      </c>
      <c r="L88" s="100">
        <f>SUM(L5:L87)</f>
        <v>7</v>
      </c>
      <c r="M88" s="100">
        <f t="shared" ref="M88:O88" si="0">SUM(M5:M87)</f>
        <v>9</v>
      </c>
      <c r="N88" s="100">
        <f t="shared" si="0"/>
        <v>24</v>
      </c>
      <c r="O88" s="100">
        <f t="shared" si="0"/>
        <v>0</v>
      </c>
      <c r="P88" s="101">
        <f>SUM(P5:P87)</f>
        <v>109</v>
      </c>
      <c r="Q88" s="101"/>
      <c r="R88" s="99">
        <f>SUM(R5:R87)</f>
        <v>2133</v>
      </c>
      <c r="S88" s="103">
        <f>SUM(S5:S87)</f>
        <v>536</v>
      </c>
    </row>
    <row r="89" spans="1:19" s="8" customFormat="1" ht="15">
      <c r="A89" s="12" t="s">
        <v>82</v>
      </c>
      <c r="B89" s="50"/>
      <c r="C89" s="20">
        <f>$B88/$J88</f>
        <v>0.28679435483870969</v>
      </c>
      <c r="D89" s="9"/>
      <c r="E89" s="56">
        <f>$D88/$J88</f>
        <v>0.31804435483870969</v>
      </c>
      <c r="F89" s="9"/>
      <c r="G89" s="56">
        <f>$F88/$J88</f>
        <v>0.36038306451612906</v>
      </c>
      <c r="H89" s="9"/>
      <c r="I89" s="63">
        <f>$H88/$J88</f>
        <v>3.477822580645161E-2</v>
      </c>
      <c r="J89" s="108"/>
      <c r="K89" s="123"/>
      <c r="L89" s="41"/>
      <c r="M89" s="41"/>
      <c r="N89" s="41"/>
    </row>
    <row r="90" spans="1:19">
      <c r="B90" s="51"/>
      <c r="C90" s="21"/>
      <c r="E90" s="57"/>
      <c r="G90" s="21"/>
      <c r="I90" s="31"/>
      <c r="J90" s="109"/>
      <c r="K90" s="124"/>
      <c r="L90" s="37"/>
      <c r="M90" s="37"/>
      <c r="N90" s="37"/>
    </row>
    <row r="91" spans="1:19" s="10" customFormat="1" ht="15">
      <c r="B91" s="52"/>
      <c r="C91" s="23"/>
      <c r="E91" s="59"/>
      <c r="G91" s="23"/>
      <c r="I91" s="32"/>
      <c r="J91" s="112"/>
      <c r="K91" s="127"/>
      <c r="L91" s="43"/>
      <c r="M91" s="43"/>
      <c r="N91" s="43"/>
    </row>
    <row r="92" spans="1:19" s="8" customFormat="1" ht="15">
      <c r="A92" s="12"/>
      <c r="B92" s="50"/>
      <c r="C92" s="24"/>
      <c r="D92" s="9"/>
      <c r="E92" s="60"/>
      <c r="F92" s="9"/>
      <c r="G92" s="24"/>
      <c r="H92" s="9"/>
      <c r="I92" s="33"/>
      <c r="J92" s="113"/>
      <c r="K92" s="128"/>
      <c r="L92" s="44"/>
      <c r="M92" s="44"/>
      <c r="N92" s="44"/>
    </row>
    <row r="93" spans="1:19">
      <c r="B93" s="53"/>
      <c r="C93" s="25"/>
      <c r="D93" s="4"/>
      <c r="E93" s="61"/>
      <c r="G93" s="25"/>
      <c r="I93" s="34"/>
      <c r="J93" s="114"/>
      <c r="K93" s="129"/>
      <c r="L93" s="37"/>
      <c r="M93" s="37"/>
      <c r="N93" s="69"/>
      <c r="O93" s="70" t="s">
        <v>58</v>
      </c>
      <c r="P93" s="71"/>
      <c r="Q93" s="70" t="s">
        <v>59</v>
      </c>
      <c r="R93" s="98"/>
    </row>
    <row r="94" spans="1:19" s="10" customFormat="1">
      <c r="B94" s="52"/>
      <c r="C94" s="23"/>
      <c r="E94" s="23"/>
      <c r="G94" s="23"/>
      <c r="I94" s="32"/>
      <c r="J94" s="112"/>
      <c r="K94" s="127"/>
      <c r="L94" s="43"/>
      <c r="M94" s="43"/>
      <c r="N94" s="72"/>
      <c r="O94" s="73" t="e">
        <f>P53+#REF!+#REF!+#REF!+#REF!</f>
        <v>#REF!</v>
      </c>
      <c r="P94" s="74"/>
      <c r="Q94" s="73">
        <f>SUM(B88:P88)</f>
        <v>4620</v>
      </c>
      <c r="R94" s="73"/>
    </row>
    <row r="95" spans="1:19" s="8" customFormat="1" ht="33" customHeight="1">
      <c r="A95" s="54" t="s">
        <v>83</v>
      </c>
      <c r="B95" s="50">
        <f>B88/Q100</f>
        <v>0.28336653386454186</v>
      </c>
      <c r="C95" s="24"/>
      <c r="D95" s="9">
        <f>D88/Q100</f>
        <v>0.31424302788844621</v>
      </c>
      <c r="E95" s="24"/>
      <c r="F95" s="9">
        <f>F88/Q100</f>
        <v>0.3560756972111554</v>
      </c>
      <c r="G95" s="24"/>
      <c r="H95" s="9">
        <f>H88/Q100</f>
        <v>3.436254980079681E-2</v>
      </c>
      <c r="I95" s="33"/>
      <c r="J95" s="113"/>
      <c r="K95" s="128"/>
      <c r="L95" s="44"/>
      <c r="M95" s="44"/>
      <c r="N95" s="75"/>
      <c r="O95" s="76" t="e">
        <f>O94/Q94</f>
        <v>#REF!</v>
      </c>
      <c r="P95" s="77" t="e">
        <f>$O94/$Q94</f>
        <v>#REF!</v>
      </c>
      <c r="Q95" s="78"/>
      <c r="R95" s="78"/>
    </row>
    <row r="96" spans="1:19">
      <c r="N96" s="79"/>
      <c r="O96" s="80"/>
      <c r="P96" s="89"/>
      <c r="Q96" s="70" t="s">
        <v>61</v>
      </c>
      <c r="R96" s="81"/>
    </row>
    <row r="97" spans="14:18">
      <c r="N97" s="72"/>
      <c r="O97" s="82"/>
      <c r="P97" s="74"/>
      <c r="Q97" s="83">
        <f>B88+D88+F88+H88</f>
        <v>1984</v>
      </c>
      <c r="R97" s="73"/>
    </row>
    <row r="98" spans="14:18">
      <c r="N98" s="84"/>
      <c r="O98" s="76"/>
      <c r="P98" s="90"/>
      <c r="Q98" s="78"/>
      <c r="R98" s="78"/>
    </row>
    <row r="99" spans="14:18">
      <c r="N99" s="79"/>
      <c r="O99" s="68" t="s">
        <v>62</v>
      </c>
      <c r="P99" s="91"/>
      <c r="Q99" s="70" t="s">
        <v>63</v>
      </c>
      <c r="R99" s="81"/>
    </row>
    <row r="100" spans="14:18">
      <c r="N100" s="72"/>
      <c r="O100" s="82"/>
      <c r="P100" s="74"/>
      <c r="Q100" s="83">
        <f>Q97+24</f>
        <v>2008</v>
      </c>
      <c r="R100" s="73"/>
    </row>
    <row r="101" spans="14:18">
      <c r="N101" s="84"/>
      <c r="O101" s="76" t="e">
        <f>O94/Q100</f>
        <v>#REF!</v>
      </c>
      <c r="P101" s="90"/>
      <c r="Q101" s="78"/>
      <c r="R101" s="78"/>
    </row>
  </sheetData>
  <mergeCells count="2">
    <mergeCell ref="J2:K2"/>
    <mergeCell ref="B1:K1"/>
  </mergeCells>
  <pageMargins left="0.21" right="0.22" top="0.52" bottom="0.34" header="0.19" footer="0.18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side - by quevy </vt:lpstr>
      <vt:lpstr>side - by kettlefish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Ichigo</dc:creator>
  <cp:lastModifiedBy>Marion Haake</cp:lastModifiedBy>
  <cp:lastPrinted>2015-03-15T01:43:27Z</cp:lastPrinted>
  <dcterms:created xsi:type="dcterms:W3CDTF">2015-03-14T13:23:16Z</dcterms:created>
  <dcterms:modified xsi:type="dcterms:W3CDTF">2015-03-15T01:46:34Z</dcterms:modified>
</cp:coreProperties>
</file>